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tre.sharepoint.com/sites/CoVDT/Shared Documents/Performance Monitoring and Evaluation/Goal 3 - Resource Savings/Deliverable and Manuscript/"/>
    </mc:Choice>
  </mc:AlternateContent>
  <xr:revisionPtr revIDLastSave="1014" documentId="8_{4B4BD0D0-0C87-4ECE-B2FB-E1649E75CE4D}" xr6:coauthVersionLast="47" xr6:coauthVersionMax="47" xr10:uidLastSave="{7958F1ED-65B7-4480-9A22-77C25111DEC2}"/>
  <bookViews>
    <workbookView xWindow="-110" yWindow="-110" windowWidth="19420" windowHeight="10420" activeTab="1" xr2:uid="{CB800746-0E16-444A-A9A1-62692AF31763}"/>
  </bookViews>
  <sheets>
    <sheet name="Resource savings summary" sheetId="28" r:id="rId1"/>
    <sheet name="Model" sheetId="10" r:id="rId2"/>
    <sheet name="Data inputs" sheetId="26" r:id="rId3"/>
    <sheet name="Model with formulas" sheetId="34" r:id="rId4"/>
    <sheet name="About" sheetId="3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26" l="1"/>
  <c r="A38" i="26" s="1"/>
  <c r="A2" i="34"/>
  <c r="A30" i="26"/>
  <c r="A37" i="26" s="1"/>
  <c r="A29" i="26"/>
  <c r="A36" i="26" s="1"/>
  <c r="A28" i="26"/>
  <c r="A35" i="26" s="1"/>
  <c r="A27" i="26"/>
  <c r="A18" i="26"/>
  <c r="B14" i="28"/>
  <c r="B13" i="10"/>
  <c r="A47" i="26"/>
  <c r="A46" i="26"/>
  <c r="A45" i="26"/>
  <c r="A44" i="26"/>
  <c r="A40" i="26"/>
  <c r="A13" i="26"/>
  <c r="A22" i="26"/>
  <c r="A21" i="26"/>
  <c r="A19" i="26"/>
  <c r="A34" i="28"/>
  <c r="A33" i="28"/>
  <c r="A32" i="28"/>
  <c r="A31" i="28"/>
  <c r="A30" i="28"/>
  <c r="A18" i="28"/>
  <c r="A26" i="28"/>
  <c r="A27" i="28"/>
  <c r="A22" i="28"/>
  <c r="A21" i="28"/>
  <c r="A2" i="26"/>
  <c r="A23" i="28"/>
  <c r="A42" i="26"/>
  <c r="B17" i="10" l="1"/>
  <c r="B17" i="28"/>
  <c r="B12" i="28"/>
  <c r="A25" i="26"/>
  <c r="A16" i="26"/>
  <c r="A7" i="26"/>
  <c r="A2" i="10"/>
  <c r="B16" i="28"/>
  <c r="C79" i="10"/>
  <c r="C85" i="10"/>
  <c r="C63" i="10"/>
  <c r="C30" i="10"/>
  <c r="C29" i="10"/>
  <c r="E58" i="10"/>
  <c r="E57" i="10"/>
  <c r="E56" i="10"/>
  <c r="E55" i="10"/>
  <c r="B58" i="10"/>
  <c r="B57" i="10"/>
  <c r="B56" i="10"/>
  <c r="B55" i="10"/>
  <c r="C42" i="10"/>
  <c r="C40" i="10"/>
  <c r="B16" i="10"/>
  <c r="B32" i="26"/>
  <c r="C83" i="10"/>
  <c r="C75" i="10"/>
  <c r="C22" i="10"/>
  <c r="B21" i="28" s="1"/>
  <c r="B18" i="10" l="1"/>
  <c r="B19" i="10" s="1"/>
  <c r="C31" i="10"/>
  <c r="C43" i="10" s="1"/>
  <c r="C34" i="10"/>
  <c r="C41" i="10" l="1"/>
  <c r="C44" i="10" s="1"/>
  <c r="C35" i="10"/>
  <c r="C23" i="10"/>
  <c r="B22" i="28" s="1"/>
  <c r="C46" i="10" l="1"/>
  <c r="C74" i="10"/>
  <c r="C76" i="10" s="1"/>
  <c r="B18" i="28"/>
  <c r="B23" i="28" l="1"/>
  <c r="C51" i="10"/>
  <c r="C58" i="10" l="1"/>
  <c r="G58" i="10" s="1"/>
  <c r="C57" i="10"/>
  <c r="G57" i="10" s="1"/>
  <c r="C56" i="10"/>
  <c r="G56" i="10" s="1"/>
  <c r="C55" i="10"/>
  <c r="G55" i="10" s="1"/>
  <c r="G60" i="10" l="1"/>
  <c r="C67" i="10" s="1"/>
  <c r="B27" i="28" l="1"/>
  <c r="B26" i="28"/>
  <c r="C77" i="10" l="1"/>
  <c r="C80" i="10" s="1"/>
  <c r="C78" i="10" l="1"/>
  <c r="C84" i="10" s="1"/>
  <c r="C86" i="10" s="1"/>
  <c r="B32" i="28"/>
  <c r="B30" i="28" l="1"/>
  <c r="B31" i="28"/>
  <c r="C89" i="10" l="1"/>
  <c r="B34" i="28" s="1"/>
  <c r="B33" i="28"/>
</calcChain>
</file>

<file path=xl/sharedStrings.xml><?xml version="1.0" encoding="utf-8"?>
<sst xmlns="http://schemas.openxmlformats.org/spreadsheetml/2006/main" count="246" uniqueCount="146">
  <si>
    <t>Sara Alert - Resource Savings Model SUMMARY</t>
  </si>
  <si>
    <t>Version 11/10/2021</t>
  </si>
  <si>
    <t>User notes:</t>
  </si>
  <si>
    <t>This model estimates the staff resources saved by implementing automated symptom monitoring with Sara Alert.</t>
  </si>
  <si>
    <r>
      <t xml:space="preserve">It does </t>
    </r>
    <r>
      <rPr>
        <u/>
        <sz val="11"/>
        <color theme="1"/>
        <rFont val="Calibri"/>
        <family val="2"/>
        <scheme val="minor"/>
      </rPr>
      <t>not</t>
    </r>
    <r>
      <rPr>
        <sz val="11"/>
        <color theme="1"/>
        <rFont val="Calibri"/>
        <family val="2"/>
        <scheme val="minor"/>
      </rPr>
      <t xml:space="preserve"> attempt to capture overall resource needs for contract tracing/case investigation activities.</t>
    </r>
  </si>
  <si>
    <t>How to use this workbook:</t>
  </si>
  <si>
    <t xml:space="preserve">Jurisdiction: </t>
  </si>
  <si>
    <t>Scenario:</t>
  </si>
  <si>
    <t xml:space="preserve">Study period start: </t>
  </si>
  <si>
    <t xml:space="preserve">Study period end: </t>
  </si>
  <si>
    <t>Volume of persons monitored/eligible reporting days</t>
  </si>
  <si>
    <t>Estimated time savings due to automated monitoring</t>
  </si>
  <si>
    <t>Overall resource (FTE/cost) savings</t>
  </si>
  <si>
    <t>Sara Alert - Resource Savings Model CALCULATIONS</t>
  </si>
  <si>
    <t xml:space="preserve"> yellow boxes/black text</t>
  </si>
  <si>
    <r>
      <t>Jurisdiction-specific inputs</t>
    </r>
    <r>
      <rPr>
        <sz val="12"/>
        <color theme="1"/>
        <rFont val="Calibri"/>
        <family val="2"/>
        <scheme val="minor"/>
      </rPr>
      <t xml:space="preserve"> (pulled from "</t>
    </r>
    <r>
      <rPr>
        <b/>
        <sz val="12"/>
        <color theme="1"/>
        <rFont val="Calibri"/>
        <family val="2"/>
        <scheme val="minor"/>
      </rPr>
      <t>Data inputs</t>
    </r>
    <r>
      <rPr>
        <sz val="12"/>
        <color theme="1"/>
        <rFont val="Calibri"/>
        <family val="2"/>
        <scheme val="minor"/>
      </rPr>
      <t>" tab)</t>
    </r>
  </si>
  <si>
    <t>green boxes/white text</t>
  </si>
  <si>
    <t xml:space="preserve">Calculated outputs </t>
  </si>
  <si>
    <t>Section 1 -- Study period and volume of persons monitored</t>
  </si>
  <si>
    <t>Study period</t>
  </si>
  <si>
    <t xml:space="preserve">Start: </t>
  </si>
  <si>
    <t xml:space="preserve">End: </t>
  </si>
  <si>
    <t>Days in study period</t>
  </si>
  <si>
    <t>Weeks in study period</t>
  </si>
  <si>
    <t>Volume of persons monitored (Exposure workflow)*</t>
  </si>
  <si>
    <t>Total # of persons enrolled in automated monitoring</t>
  </si>
  <si>
    <t>Daily average # of persons added for automated monitoring</t>
  </si>
  <si>
    <t>*Note - figure only includes those persons enrolled in automated monitoring. Does not include persons monitored manually.</t>
  </si>
  <si>
    <t>Section 2 -- Volume of eligible reporting days</t>
  </si>
  <si>
    <t>Eligible reporting days per person</t>
  </si>
  <si>
    <t>Average # of days between exposure and enrollment in Sara Alert</t>
  </si>
  <si>
    <t>Total recommended days of monitoring following exposure</t>
  </si>
  <si>
    <r>
      <t xml:space="preserve">Average # of eligible reporting days per person </t>
    </r>
    <r>
      <rPr>
        <i/>
        <sz val="10"/>
        <rFont val="Calibri"/>
        <family val="2"/>
        <scheme val="minor"/>
      </rPr>
      <t>(after enrollment)</t>
    </r>
  </si>
  <si>
    <t>Volume of eligible reporting days</t>
  </si>
  <si>
    <r>
      <t xml:space="preserve">Total # of persons enrolled in automated monitoring </t>
    </r>
    <r>
      <rPr>
        <i/>
        <sz val="10"/>
        <color theme="1"/>
        <rFont val="Calibri"/>
        <family val="2"/>
        <scheme val="minor"/>
      </rPr>
      <t>(from sec. 1)</t>
    </r>
  </si>
  <si>
    <r>
      <t>Total # of eligible reporting days</t>
    </r>
    <r>
      <rPr>
        <i/>
        <sz val="10"/>
        <color theme="1"/>
        <rFont val="Calibri"/>
        <family val="2"/>
        <scheme val="minor"/>
      </rPr>
      <t xml:space="preserve"> (persons x days per person)</t>
    </r>
  </si>
  <si>
    <t>Eligible reporting days excluded from savings analysis</t>
  </si>
  <si>
    <t>Note: this model assumes all persons reporting symptoms move to a standard manual workflow.</t>
  </si>
  <si>
    <t>All follow-ups after a person reports symptoms are excluded from the savings analysis, creating a conservative estimate.</t>
  </si>
  <si>
    <t>% of persons that report symptoms</t>
  </si>
  <si>
    <t># of persons that report symptoms</t>
  </si>
  <si>
    <t>Average # of days between enrollment and first symptom report among those reporting symptoms</t>
  </si>
  <si>
    <t>Average # of days left in monitoring period when symptoms first reported</t>
  </si>
  <si>
    <t># of eligible reporting days excluded from savings analysis</t>
  </si>
  <si>
    <t xml:space="preserve"># of eligible reporting days included in savings analysis </t>
  </si>
  <si>
    <t>Section 3 -- Estimated time savings due to automated monitoring</t>
  </si>
  <si>
    <r>
      <t xml:space="preserve"># of eligible reporting days included in savings analysis </t>
    </r>
    <r>
      <rPr>
        <i/>
        <sz val="10"/>
        <color theme="1"/>
        <rFont val="Calibri"/>
        <family val="2"/>
        <scheme val="minor"/>
      </rPr>
      <t>(from sec. 2)</t>
    </r>
  </si>
  <si>
    <t>Sara Alert generates one automated follow-up per eligible reporting day.</t>
  </si>
  <si>
    <t>Distribution of automated follow-up, 
by reporting method</t>
  </si>
  <si>
    <t>% of automated 
follow-up</t>
  </si>
  <si>
    <t># of automated follow-ups</t>
  </si>
  <si>
    <t>Response rate</t>
  </si>
  <si>
    <t># of successfully automated reporting days</t>
  </si>
  <si>
    <t>Phone call</t>
  </si>
  <si>
    <t>SMS plain text message</t>
  </si>
  <si>
    <t>SMS web link</t>
  </si>
  <si>
    <t>E-Mail</t>
  </si>
  <si>
    <t>Total # of successfully automated reporting days</t>
  </si>
  <si>
    <t>A "successfully automated" reporting day indicates the person completed their symptom report through the automated system, with no staff intervention required.</t>
  </si>
  <si>
    <t>Average volume of outreach per hour</t>
  </si>
  <si>
    <t>*Note: this represents the pace at which staff can perform outreach activities in the absence of automation.</t>
  </si>
  <si>
    <t>This average includes outreach time and associated data entry, and takes into account that not all persons are reached.</t>
  </si>
  <si>
    <t>The model does not capture savings from household reporting or automatic closeout and thus represents a conservative estimate of time savings.</t>
  </si>
  <si>
    <t>Total staff outreach hours saved due to automation</t>
  </si>
  <si>
    <t>Section 4 -- Overall resource (FTE/cost) savings</t>
  </si>
  <si>
    <t xml:space="preserve">*Note: This model does not account for staff time investment required for training, access/data management, and reporting, </t>
  </si>
  <si>
    <t>which are expected to be comparable to using a system other than Sara Alert.</t>
  </si>
  <si>
    <t>Resource savings - outreach/data entry staff</t>
  </si>
  <si>
    <r>
      <t xml:space="preserve">Weeks in study period </t>
    </r>
    <r>
      <rPr>
        <i/>
        <sz val="10"/>
        <color theme="1"/>
        <rFont val="Calibri"/>
        <family val="2"/>
        <scheme val="minor"/>
      </rPr>
      <t>(from sec. 1)</t>
    </r>
  </si>
  <si>
    <t>Productive hours per staff full-time equivalent (FTE) per week</t>
  </si>
  <si>
    <t>Total hours per FTE for study period</t>
  </si>
  <si>
    <r>
      <t xml:space="preserve">Total staff outreach hours saved due to automation </t>
    </r>
    <r>
      <rPr>
        <i/>
        <sz val="10"/>
        <color theme="1"/>
        <rFont val="Calibri"/>
        <family val="2"/>
        <scheme val="minor"/>
      </rPr>
      <t>(from sec. 3)</t>
    </r>
  </si>
  <si>
    <t>Outreach/data entry staff FTEs saved</t>
  </si>
  <si>
    <t>Hourly staff cost: outreach/data entry</t>
  </si>
  <si>
    <t>Cost savings for outreach/data entry staff</t>
  </si>
  <si>
    <t>Resource savings - supervisory staff</t>
  </si>
  <si>
    <t># of outreach/data entry staff per supervisor</t>
  </si>
  <si>
    <t xml:space="preserve">Supervisory staff FTEs saved </t>
  </si>
  <si>
    <t>Hourly staff cost: supervisory</t>
  </si>
  <si>
    <t>Cost savings for supervisory staff</t>
  </si>
  <si>
    <t>Resource savings - OVERALL</t>
  </si>
  <si>
    <t>Total cost savings (staff plus supervisory)</t>
  </si>
  <si>
    <t>Sara Alert - Resource Savings Model DATA INPUTS</t>
  </si>
  <si>
    <t>Source</t>
  </si>
  <si>
    <t>Notes</t>
  </si>
  <si>
    <t>End:</t>
  </si>
  <si>
    <t>% of automated follow-up</t>
  </si>
  <si>
    <t>Check: add to 1?</t>
  </si>
  <si>
    <t>Response rate for automated follow-up, by reporting method</t>
  </si>
  <si>
    <t>Date</t>
  </si>
  <si>
    <t>End date - 
Start date + 1</t>
  </si>
  <si>
    <t>Days in study period / 7</t>
  </si>
  <si>
    <t># of contacts</t>
  </si>
  <si>
    <t>Total # of persons enrolled in automated monitoring /
Days in study period</t>
  </si>
  <si>
    <t># of days</t>
  </si>
  <si>
    <t>Total recommended days of monitoring following exposure -
Average # of days between exposure and enrollment in Sara Alert</t>
  </si>
  <si>
    <t>(from section 1)</t>
  </si>
  <si>
    <t>Average # of eligible reporting days per person *
Total # of persons enrolled in automated monitoring</t>
  </si>
  <si>
    <t>% of contacts</t>
  </si>
  <si>
    <t>Total # of persons enrolled in automated monitoring *
% of persons that report symptoms</t>
  </si>
  <si>
    <t>Average # of eligible reporting days per person -
Average # of days between enrollment and first symptom report among those reporting symptoms</t>
  </si>
  <si>
    <t># of contacts that report symptoms *
Average # of days left in monitoring period when symptoms first reported</t>
  </si>
  <si>
    <t>Total # of eligible reporting days -
# of eligible reporting days excluded from savings analysis</t>
  </si>
  <si>
    <t>(from section 2)</t>
  </si>
  <si>
    <t>%</t>
  </si>
  <si>
    <t># of eligible reporting days included in savings analysis *
% of automated follow-up, by reporting method</t>
  </si>
  <si>
    <t># of automated follow ups *
response rate</t>
  </si>
  <si>
    <t>Sum of successfully automated reporting days, by reporting method</t>
  </si>
  <si>
    <t># of persons processed per hour</t>
  </si>
  <si>
    <t>Total # of successfully automated reporting days /
Average outreach volume per hour</t>
  </si>
  <si>
    <t>Hours per week</t>
  </si>
  <si>
    <t>Weeks in study period *
Productive hours per staff FTE per week</t>
  </si>
  <si>
    <t>(from section 3)</t>
  </si>
  <si>
    <t>Total staff outreach hours saved due to automation /
Total hours per FTE for study period</t>
  </si>
  <si>
    <t>$ per hour</t>
  </si>
  <si>
    <t>Total staff outreach hours saved due to automation *
Hourly staff cost: outreach/data entry</t>
  </si>
  <si>
    <t>Ratio of staff : supervisor</t>
  </si>
  <si>
    <t>Outreach/data entry staff FTEs saved / 
# of outreach/data entry staff per supervisor</t>
  </si>
  <si>
    <t>Supervisory FTEs saved * 
Total hours per FTE for study period * 
Hourly staff cost: supervisory</t>
  </si>
  <si>
    <t>Cost savings for outreach/data entry staff + 
Cost savings for supervisory staff</t>
  </si>
  <si>
    <t>The green "Model" tab provides step-by-step calculations to quantify resource savings based on the inputs provided.</t>
  </si>
  <si>
    <t>This "Resource Savings Summary" page pulls out key metrics from the "Model" tab.</t>
  </si>
  <si>
    <r>
      <rPr>
        <b/>
        <sz val="11"/>
        <rFont val="Calibri"/>
        <family val="2"/>
        <scheme val="minor"/>
      </rPr>
      <t xml:space="preserve">% of persons monitored (e.g., 25%) </t>
    </r>
    <r>
      <rPr>
        <sz val="11"/>
        <rFont val="Calibri"/>
        <family val="2"/>
        <scheme val="minor"/>
      </rPr>
      <t xml:space="preserve">
Enter % of persons enrolled in automated monitoring who chose "phone call" to receive their daily symptom report. </t>
    </r>
  </si>
  <si>
    <t>The values acorss all reporting methods should total to 100%.</t>
  </si>
  <si>
    <t xml:space="preserve">Same as above, for persons who chose "SMS plain text message" to receive their daily symptom report. </t>
  </si>
  <si>
    <t xml:space="preserve">Same as above, for persons who chose "SMS web link" to receive their daily symptom report. </t>
  </si>
  <si>
    <t xml:space="preserve">Same as above, for persons who chose "e-mail" to receive their daily symptom report. </t>
  </si>
  <si>
    <r>
      <rPr>
        <b/>
        <sz val="11"/>
        <rFont val="Calibri"/>
        <family val="2"/>
        <scheme val="minor"/>
      </rPr>
      <t>% of eligible reporting days/symptom reports (e.g. 50%)</t>
    </r>
    <r>
      <rPr>
        <sz val="11"/>
        <rFont val="Calibri"/>
        <family val="2"/>
        <scheme val="minor"/>
      </rPr>
      <t xml:space="preserve">
Enter % of daily symptom reports to which the person responded through automated monitoring, for those persons who chose "phone call" to receive their daily symptom report.</t>
    </r>
  </si>
  <si>
    <t>Same as above, for persons who chose "e-mail" to receive their daily symptom report.</t>
  </si>
  <si>
    <r>
      <rPr>
        <b/>
        <sz val="11"/>
        <rFont val="Calibri"/>
        <family val="2"/>
        <scheme val="minor"/>
      </rPr>
      <t># of staff reports per supervisor (e.g., 12)</t>
    </r>
    <r>
      <rPr>
        <sz val="11"/>
        <rFont val="Calibri"/>
        <family val="2"/>
        <scheme val="minor"/>
      </rPr>
      <t xml:space="preserve">
Ratio of outreach/data entry staff to each supervisory staff.</t>
    </r>
  </si>
  <si>
    <r>
      <rPr>
        <b/>
        <sz val="11"/>
        <rFont val="Calibri"/>
        <family val="2"/>
        <scheme val="minor"/>
      </rPr>
      <t># of days (e.g., 2.0)</t>
    </r>
    <r>
      <rPr>
        <sz val="11"/>
        <rFont val="Calibri"/>
        <family val="2"/>
        <scheme val="minor"/>
      </rPr>
      <t xml:space="preserve">
Enter average # of days between enrollment in Sara Alert and first symptom report, among those reporting symptoms. 
If unknown, can base on literature estimates of the average time between last date of exposure and development of symptoms based on the predominant variants in circulation during the study period, less the average number of days between exposure and enrollment noted above.</t>
    </r>
  </si>
  <si>
    <r>
      <rPr>
        <b/>
        <sz val="11"/>
        <rFont val="Calibri"/>
        <family val="2"/>
        <scheme val="minor"/>
      </rPr>
      <t># of days (e.g., 5.0)</t>
    </r>
    <r>
      <rPr>
        <sz val="11"/>
        <rFont val="Calibri"/>
        <family val="2"/>
        <scheme val="minor"/>
      </rPr>
      <t xml:space="preserve">
Enter average # of days between last date of exposure and date of enrollment in Sara Alert.</t>
    </r>
  </si>
  <si>
    <r>
      <rPr>
        <b/>
        <sz val="11"/>
        <rFont val="Calibri"/>
        <family val="2"/>
        <scheme val="minor"/>
      </rPr>
      <t># of persons per hour (e.g., 6)</t>
    </r>
    <r>
      <rPr>
        <sz val="11"/>
        <rFont val="Calibri"/>
        <family val="2"/>
        <scheme val="minor"/>
      </rPr>
      <t xml:space="preserve">
This represents the average pace at which staff can perform outreach activities in the absence of automation. For example, if an outreach staff member doing manual (traditional) phone-based symptom monitoring could typically handle a list of 40-50 exposed contacts per day, this figure would be approximately 5-6 per hour. This average includes outreach time and associated data entry, and takes into account that not all persons are reached.</t>
    </r>
  </si>
  <si>
    <t>Enter data inputs specific to the jurisdiction and study period in the yellow "Data inputs" tab.</t>
  </si>
  <si>
    <r>
      <rPr>
        <b/>
        <sz val="11"/>
        <rFont val="Calibri"/>
        <family val="2"/>
        <scheme val="minor"/>
      </rPr>
      <t>Hourly staff cost in dollars (e.g., $35.00)</t>
    </r>
    <r>
      <rPr>
        <sz val="11"/>
        <rFont val="Calibri"/>
        <family val="2"/>
        <scheme val="minor"/>
      </rPr>
      <t xml:space="preserve">
Represents the full hourly supervisory staff cost to the jurisdiction, including overhead and fringe/benefits, if applicable.</t>
    </r>
  </si>
  <si>
    <r>
      <rPr>
        <b/>
        <sz val="11"/>
        <rFont val="Calibri"/>
        <family val="2"/>
        <scheme val="minor"/>
      </rPr>
      <t>Hourly staff cost in dollars (e.g., $35.00)</t>
    </r>
    <r>
      <rPr>
        <sz val="11"/>
        <rFont val="Calibri"/>
        <family val="2"/>
        <scheme val="minor"/>
      </rPr>
      <t xml:space="preserve">
Represents the full hourly outreach/data entry staff cost to the jurisdiction, including overhead and fringe/benefits, if applicable.</t>
    </r>
  </si>
  <si>
    <r>
      <t xml:space="preserve">Date (mm/dd/yyyy)
</t>
    </r>
    <r>
      <rPr>
        <sz val="11"/>
        <color theme="1"/>
        <rFont val="Calibri"/>
        <family val="2"/>
        <scheme val="minor"/>
      </rPr>
      <t>Enter start and end date for the analysis period. If there were significant changes in the population monitored or monitoring procedures that affect the variables below (e.g., a change in the monitoring period used by the jurisdiction), consider generating different models for each time period.</t>
    </r>
  </si>
  <si>
    <r>
      <rPr>
        <b/>
        <sz val="11"/>
        <rFont val="Calibri"/>
        <family val="2"/>
        <scheme val="minor"/>
      </rPr>
      <t># of persons enrolled in monitoring (e.g. 50,000)</t>
    </r>
    <r>
      <rPr>
        <sz val="11"/>
        <rFont val="Calibri"/>
        <family val="2"/>
        <scheme val="minor"/>
      </rPr>
      <t xml:space="preserve">
Enter total # of persons enrolled in automated monitoring for the study period. Note, the savings assumptions in this model are specific to the Exposure workflow (contact monitoring). The model can also be used to estimate savings for the Isolation workflow (case monitoring), but the savings assumptions may be less generalizable.</t>
    </r>
  </si>
  <si>
    <r>
      <rPr>
        <b/>
        <sz val="11"/>
        <rFont val="Calibri"/>
        <family val="2"/>
        <scheme val="minor"/>
      </rPr>
      <t># of days in jurisdiction monitoring period (e.g., 14)</t>
    </r>
    <r>
      <rPr>
        <sz val="11"/>
        <rFont val="Calibri"/>
        <family val="2"/>
        <scheme val="minor"/>
      </rPr>
      <t xml:space="preserve">
Enter number of days the jurisdiction monitored persons following exposure, starting from date of last exposure (</t>
    </r>
    <r>
      <rPr>
        <u/>
        <sz val="11"/>
        <rFont val="Calibri"/>
        <family val="2"/>
        <scheme val="minor"/>
      </rPr>
      <t>not</t>
    </r>
    <r>
      <rPr>
        <sz val="11"/>
        <rFont val="Calibri"/>
        <family val="2"/>
        <scheme val="minor"/>
      </rPr>
      <t xml:space="preserve"> date of enrollment). Many jurisdictions monitored for up to 14 days post-exposure for COVID-19, even after CDC changed guidance on recommended quarantine period in December 2020.</t>
    </r>
  </si>
  <si>
    <r>
      <t xml:space="preserve">% of persons monitored who report symptoms (e.g., 10%)
</t>
    </r>
    <r>
      <rPr>
        <sz val="11"/>
        <rFont val="Calibri"/>
        <family val="2"/>
        <scheme val="minor"/>
      </rPr>
      <t xml:space="preserve">Enter % of persons monitored who report symptoms during their monitoring period. This is captured as a % of persons enrolled, </t>
    </r>
    <r>
      <rPr>
        <u/>
        <sz val="11"/>
        <rFont val="Calibri"/>
        <family val="2"/>
        <scheme val="minor"/>
      </rPr>
      <t>not</t>
    </r>
    <r>
      <rPr>
        <sz val="11"/>
        <rFont val="Calibri"/>
        <family val="2"/>
        <scheme val="minor"/>
      </rPr>
      <t xml:space="preserve"> a % of reporting days.</t>
    </r>
  </si>
  <si>
    <r>
      <rPr>
        <b/>
        <sz val="11"/>
        <rFont val="Calibri"/>
        <family val="2"/>
        <scheme val="minor"/>
      </rPr>
      <t># of hours per week (e.g., 40)</t>
    </r>
    <r>
      <rPr>
        <sz val="11"/>
        <rFont val="Calibri"/>
        <family val="2"/>
        <scheme val="minor"/>
      </rPr>
      <t xml:space="preserve">
The number of staff hours per week per full-time equivalent (generally 37.5-40).</t>
    </r>
  </si>
  <si>
    <r>
      <t xml:space="preserve">This model only captures savings from monitoring persons using the Exposure workflow (e.g., close contacts, travelers). It does </t>
    </r>
    <r>
      <rPr>
        <u/>
        <sz val="11"/>
        <color theme="1"/>
        <rFont val="Calibri"/>
        <family val="2"/>
        <scheme val="minor"/>
      </rPr>
      <t>not</t>
    </r>
    <r>
      <rPr>
        <sz val="11"/>
        <color theme="1"/>
        <rFont val="Calibri"/>
        <family val="2"/>
        <scheme val="minor"/>
      </rPr>
      <t xml:space="preserve"> model the Isolation workflow (cases).</t>
    </r>
  </si>
  <si>
    <t>This model only captures savings from monitoring persons using the Exposure workflow (e.g., close contacts, travelers). It does not model the Isolation workflow (cases).</t>
  </si>
  <si>
    <t>Approved for Public Release; Distribution Unlimited. Public Release Case Number 21-3939</t>
  </si>
  <si>
    <t>© 2021 THE MITRE CORPORATION. ALL RIGHTS RESERVED.</t>
  </si>
  <si>
    <t>This resource was produced for the U. S. Government under Contract Number 75FCMC18D0047, and is subject to Federal Acquisition Regulation Clause 52.227-14, Rights in Data-General.
No other use other than that granted to the U. S. Government, or to those acting on behalf of the U. S. Government under that Clause is authorized without the express written permission of The MITRE Corporation.
For further information, please contact The MITRE Corporation, Contracts Management Office, 7515 Colshire Drive, McLean, VA 22102-7539, (703) 983-6000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</si>
</sst>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s>
  <fonts count="31" x14ac:knownFonts="1">
    <font>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sz val="11"/>
      <color rgb="FF000000"/>
      <name val="Calibri"/>
      <family val="2"/>
      <scheme val="minor"/>
    </font>
    <font>
      <u/>
      <sz val="11"/>
      <color theme="1"/>
      <name val="Calibri"/>
      <family val="2"/>
      <scheme val="minor"/>
    </font>
    <font>
      <sz val="11"/>
      <name val="Arial"/>
      <family val="1"/>
    </font>
    <font>
      <sz val="11"/>
      <name val="Calibri"/>
      <family val="2"/>
      <scheme val="minor"/>
    </font>
    <font>
      <sz val="12"/>
      <color theme="1"/>
      <name val="Calibri"/>
      <family val="2"/>
      <scheme val="minor"/>
    </font>
    <font>
      <b/>
      <sz val="11"/>
      <color theme="0"/>
      <name val="Calibri"/>
      <family val="2"/>
      <scheme val="minor"/>
    </font>
    <font>
      <sz val="11"/>
      <color theme="5"/>
      <name val="Calibri"/>
      <family val="2"/>
      <scheme val="minor"/>
    </font>
    <font>
      <i/>
      <sz val="11"/>
      <color rgb="FFFF0000"/>
      <name val="Calibri"/>
      <family val="2"/>
      <scheme val="minor"/>
    </font>
    <font>
      <b/>
      <sz val="11"/>
      <name val="Calibri"/>
      <family val="2"/>
      <scheme val="minor"/>
    </font>
    <font>
      <sz val="11"/>
      <color theme="0"/>
      <name val="Calibri"/>
      <family val="2"/>
      <scheme val="minor"/>
    </font>
    <font>
      <i/>
      <sz val="11"/>
      <color theme="5"/>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i/>
      <sz val="12"/>
      <color theme="0"/>
      <name val="Calibri"/>
      <family val="2"/>
      <scheme val="minor"/>
    </font>
    <font>
      <i/>
      <sz val="10"/>
      <color theme="1"/>
      <name val="Calibri"/>
      <family val="2"/>
      <scheme val="minor"/>
    </font>
    <font>
      <b/>
      <u/>
      <sz val="11"/>
      <color theme="1"/>
      <name val="Calibri"/>
      <family val="2"/>
      <scheme val="minor"/>
    </font>
    <font>
      <b/>
      <sz val="12"/>
      <color rgb="FFFF0000"/>
      <name val="Calibri"/>
      <family val="2"/>
      <scheme val="minor"/>
    </font>
    <font>
      <b/>
      <sz val="12"/>
      <name val="Calibri"/>
      <family val="2"/>
      <scheme val="minor"/>
    </font>
    <font>
      <b/>
      <u/>
      <sz val="11"/>
      <name val="Calibri"/>
      <family val="2"/>
      <scheme val="minor"/>
    </font>
    <font>
      <i/>
      <sz val="10"/>
      <name val="Calibri"/>
      <family val="2"/>
      <scheme val="minor"/>
    </font>
    <font>
      <b/>
      <i/>
      <sz val="11"/>
      <color theme="0"/>
      <name val="Calibri"/>
      <family val="2"/>
      <scheme val="minor"/>
    </font>
    <font>
      <u/>
      <sz val="11"/>
      <name val="Calibri"/>
      <family val="2"/>
      <scheme val="minor"/>
    </font>
    <font>
      <i/>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4" fontId="2" fillId="0" borderId="0" applyFont="0" applyFill="0" applyBorder="0" applyAlignment="0" applyProtection="0"/>
    <xf numFmtId="0" fontId="9" fillId="0" borderId="0"/>
    <xf numFmtId="9" fontId="9" fillId="0" borderId="0" applyFont="0" applyFill="0" applyBorder="0" applyAlignment="0" applyProtection="0"/>
    <xf numFmtId="0" fontId="11" fillId="0" borderId="0"/>
    <xf numFmtId="44"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40">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5" fillId="0" borderId="0" xfId="0" applyFont="1" applyProtection="1">
      <protection locked="0"/>
    </xf>
    <xf numFmtId="0" fontId="0" fillId="0" borderId="0" xfId="0" applyFill="1" applyProtection="1">
      <protection locked="0"/>
    </xf>
    <xf numFmtId="0" fontId="4" fillId="0" borderId="0" xfId="0" applyFont="1" applyProtection="1">
      <protection locked="0"/>
    </xf>
    <xf numFmtId="0" fontId="3" fillId="0" borderId="0" xfId="0" applyFont="1" applyProtection="1">
      <protection locked="0"/>
    </xf>
    <xf numFmtId="0" fontId="7" fillId="0" borderId="0" xfId="0" applyFont="1" applyAlignment="1">
      <alignment horizontal="left" vertical="center"/>
    </xf>
    <xf numFmtId="1" fontId="0" fillId="2" borderId="1" xfId="0" applyNumberFormat="1" applyFill="1" applyBorder="1" applyProtection="1">
      <protection locked="0"/>
    </xf>
    <xf numFmtId="0" fontId="13" fillId="0" borderId="0" xfId="0" applyFont="1" applyAlignment="1" applyProtection="1">
      <alignment horizontal="right"/>
      <protection locked="0"/>
    </xf>
    <xf numFmtId="0" fontId="14" fillId="0" borderId="0" xfId="0" applyFont="1" applyProtection="1">
      <protection locked="0"/>
    </xf>
    <xf numFmtId="0" fontId="4" fillId="0" borderId="0" xfId="0" applyFont="1" applyAlignment="1" applyProtection="1">
      <alignment horizontal="center"/>
      <protection locked="0"/>
    </xf>
    <xf numFmtId="0" fontId="0" fillId="0" borderId="0" xfId="0" applyFont="1" applyProtection="1">
      <protection locked="0"/>
    </xf>
    <xf numFmtId="9" fontId="0" fillId="2" borderId="1" xfId="7" applyFont="1" applyFill="1" applyBorder="1" applyProtection="1">
      <protection locked="0"/>
    </xf>
    <xf numFmtId="9" fontId="0" fillId="0" borderId="0" xfId="7" applyFont="1" applyProtection="1">
      <protection locked="0"/>
    </xf>
    <xf numFmtId="165" fontId="0" fillId="0" borderId="0" xfId="6" applyNumberFormat="1" applyFont="1" applyProtection="1">
      <protection locked="0"/>
    </xf>
    <xf numFmtId="165" fontId="12" fillId="3" borderId="1" xfId="6" applyNumberFormat="1" applyFont="1" applyFill="1" applyBorder="1"/>
    <xf numFmtId="165" fontId="0" fillId="2" borderId="1" xfId="6" applyNumberFormat="1" applyFont="1" applyFill="1" applyBorder="1" applyProtection="1">
      <protection locked="0"/>
    </xf>
    <xf numFmtId="165" fontId="12" fillId="3" borderId="1" xfId="0" applyNumberFormat="1" applyFont="1" applyFill="1" applyBorder="1"/>
    <xf numFmtId="0" fontId="17" fillId="0" borderId="0" xfId="0" applyFont="1" applyProtection="1">
      <protection locked="0"/>
    </xf>
    <xf numFmtId="0" fontId="0" fillId="4" borderId="0" xfId="0" applyFill="1" applyProtection="1">
      <protection locked="0"/>
    </xf>
    <xf numFmtId="0" fontId="19" fillId="5" borderId="0" xfId="0" applyFont="1" applyFill="1" applyProtection="1">
      <protection locked="0"/>
    </xf>
    <xf numFmtId="0" fontId="18" fillId="5" borderId="0" xfId="0" applyFont="1" applyFill="1" applyProtection="1">
      <protection locked="0"/>
    </xf>
    <xf numFmtId="0" fontId="20" fillId="5" borderId="0" xfId="0" applyFont="1" applyFill="1" applyProtection="1">
      <protection locked="0"/>
    </xf>
    <xf numFmtId="0" fontId="16" fillId="5" borderId="0" xfId="0" applyFont="1" applyFill="1" applyProtection="1">
      <protection locked="0"/>
    </xf>
    <xf numFmtId="0" fontId="0" fillId="5" borderId="0" xfId="0" applyFill="1" applyProtection="1">
      <protection locked="0"/>
    </xf>
    <xf numFmtId="0" fontId="5" fillId="5" borderId="0" xfId="0" applyFont="1" applyFill="1" applyProtection="1">
      <protection locked="0"/>
    </xf>
    <xf numFmtId="0" fontId="6" fillId="2" borderId="1" xfId="0" applyFont="1" applyFill="1" applyBorder="1" applyAlignment="1" applyProtection="1">
      <alignment horizontal="left"/>
      <protection locked="0"/>
    </xf>
    <xf numFmtId="165" fontId="21" fillId="3" borderId="1" xfId="0" applyNumberFormat="1" applyFont="1" applyFill="1" applyBorder="1" applyAlignment="1">
      <alignment horizontal="left"/>
    </xf>
    <xf numFmtId="0" fontId="23" fillId="4" borderId="0" xfId="0" applyFont="1" applyFill="1" applyProtection="1">
      <protection locked="0"/>
    </xf>
    <xf numFmtId="0" fontId="0" fillId="6" borderId="4" xfId="0" applyFill="1" applyBorder="1" applyProtection="1">
      <protection locked="0"/>
    </xf>
    <xf numFmtId="165" fontId="12" fillId="3" borderId="5" xfId="0" applyNumberFormat="1" applyFont="1" applyFill="1" applyBorder="1"/>
    <xf numFmtId="165" fontId="12" fillId="3" borderId="5" xfId="6" applyNumberFormat="1" applyFont="1" applyFill="1" applyBorder="1"/>
    <xf numFmtId="0" fontId="4" fillId="6" borderId="3" xfId="0" applyFont="1" applyFill="1" applyBorder="1" applyProtection="1">
      <protection locked="0"/>
    </xf>
    <xf numFmtId="1" fontId="0" fillId="2" borderId="2" xfId="0" applyNumberFormat="1" applyFill="1" applyBorder="1" applyProtection="1">
      <protection locked="0"/>
    </xf>
    <xf numFmtId="165" fontId="12" fillId="3" borderId="2" xfId="6" applyNumberFormat="1" applyFont="1" applyFill="1" applyBorder="1"/>
    <xf numFmtId="0" fontId="17" fillId="0" borderId="0" xfId="0" quotePrefix="1" applyFont="1" applyProtection="1">
      <protection locked="0"/>
    </xf>
    <xf numFmtId="0" fontId="4" fillId="0" borderId="0" xfId="0" applyFont="1" applyFill="1" applyProtection="1">
      <protection locked="0"/>
    </xf>
    <xf numFmtId="0" fontId="10" fillId="0" borderId="0" xfId="0" applyFont="1" applyAlignment="1" applyProtection="1">
      <alignment horizontal="right"/>
      <protection locked="0"/>
    </xf>
    <xf numFmtId="0" fontId="16" fillId="0" borderId="0" xfId="0" applyFont="1" applyFill="1" applyProtection="1">
      <protection locked="0"/>
    </xf>
    <xf numFmtId="0" fontId="24" fillId="0" borderId="0" xfId="0" applyFont="1" applyProtection="1">
      <protection locked="0"/>
    </xf>
    <xf numFmtId="0" fontId="25" fillId="0" borderId="0" xfId="0" applyFont="1" applyBorder="1" applyAlignment="1" applyProtection="1">
      <alignment horizontal="right"/>
      <protection locked="0"/>
    </xf>
    <xf numFmtId="0" fontId="25" fillId="0" borderId="0" xfId="0" applyFont="1" applyFill="1" applyBorder="1" applyAlignment="1" applyProtection="1">
      <alignment horizontal="right"/>
      <protection locked="0"/>
    </xf>
    <xf numFmtId="0" fontId="0" fillId="0" borderId="0" xfId="0" applyAlignment="1">
      <alignment horizontal="center" vertical="center"/>
    </xf>
    <xf numFmtId="0" fontId="0" fillId="0" borderId="0" xfId="0" applyFont="1" applyAlignment="1" applyProtection="1">
      <alignment horizontal="right"/>
      <protection locked="0"/>
    </xf>
    <xf numFmtId="14" fontId="2" fillId="2" borderId="1" xfId="6" applyNumberFormat="1" applyFont="1" applyFill="1" applyBorder="1" applyAlignment="1" applyProtection="1">
      <alignment horizontal="center"/>
      <protection locked="0"/>
    </xf>
    <xf numFmtId="165" fontId="2" fillId="2" borderId="1" xfId="6" applyNumberFormat="1" applyFont="1" applyFill="1" applyBorder="1" applyAlignment="1" applyProtection="1">
      <alignment horizontal="center"/>
      <protection locked="0"/>
    </xf>
    <xf numFmtId="0" fontId="4" fillId="0" borderId="0" xfId="0" applyFont="1" applyAlignment="1" applyProtection="1">
      <alignment horizontal="center" wrapText="1"/>
      <protection locked="0"/>
    </xf>
    <xf numFmtId="0" fontId="0" fillId="0" borderId="0" xfId="0" applyFont="1" applyAlignment="1" applyProtection="1">
      <protection locked="0"/>
    </xf>
    <xf numFmtId="0" fontId="18" fillId="0" borderId="0" xfId="0" applyFont="1" applyFill="1" applyProtection="1">
      <protection locked="0"/>
    </xf>
    <xf numFmtId="44" fontId="0" fillId="2" borderId="1" xfId="1" applyNumberFormat="1" applyFont="1" applyFill="1" applyBorder="1" applyProtection="1">
      <protection locked="0"/>
    </xf>
    <xf numFmtId="0" fontId="26" fillId="0" borderId="0" xfId="0" applyFont="1" applyFill="1" applyProtection="1">
      <protection locked="0"/>
    </xf>
    <xf numFmtId="0" fontId="23" fillId="0" borderId="0" xfId="0" applyFont="1" applyAlignment="1" applyProtection="1">
      <protection locked="0"/>
    </xf>
    <xf numFmtId="0" fontId="23" fillId="0" borderId="0" xfId="0" applyFont="1" applyAlignment="1" applyProtection="1">
      <alignment horizontal="right"/>
      <protection locked="0"/>
    </xf>
    <xf numFmtId="0" fontId="26" fillId="0" borderId="0" xfId="0" applyFont="1" applyAlignment="1" applyProtection="1">
      <alignment horizontal="left"/>
      <protection locked="0"/>
    </xf>
    <xf numFmtId="0" fontId="23" fillId="0" borderId="0" xfId="0" applyFont="1" applyAlignment="1" applyProtection="1">
      <alignment horizontal="left"/>
      <protection locked="0"/>
    </xf>
    <xf numFmtId="0" fontId="10" fillId="0" borderId="0" xfId="0" applyFont="1" applyAlignment="1" applyProtection="1">
      <alignment horizontal="left"/>
      <protection locked="0"/>
    </xf>
    <xf numFmtId="166" fontId="12" fillId="3" borderId="1" xfId="6" applyNumberFormat="1" applyFont="1" applyFill="1" applyBorder="1"/>
    <xf numFmtId="43" fontId="0" fillId="0" borderId="0" xfId="0" applyNumberFormat="1" applyProtection="1">
      <protection locked="0"/>
    </xf>
    <xf numFmtId="0" fontId="0" fillId="0" borderId="0" xfId="0" applyAlignment="1" applyProtection="1">
      <alignment wrapText="1"/>
      <protection locked="0"/>
    </xf>
    <xf numFmtId="0" fontId="7" fillId="0" borderId="0" xfId="0" applyFont="1" applyAlignment="1">
      <alignment horizontal="center" vertical="center"/>
    </xf>
    <xf numFmtId="0" fontId="12" fillId="5" borderId="0" xfId="0" applyFont="1" applyFill="1" applyAlignment="1" applyProtection="1">
      <alignment horizontal="center" vertical="center"/>
      <protection locked="0"/>
    </xf>
    <xf numFmtId="0" fontId="0" fillId="0" borderId="0" xfId="0" applyFill="1" applyAlignment="1">
      <alignment horizontal="center" vertical="center"/>
    </xf>
    <xf numFmtId="0" fontId="16"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2" fillId="5" borderId="0" xfId="0" applyFont="1" applyFill="1" applyAlignment="1" applyProtection="1">
      <alignment vertical="center"/>
      <protection locked="0"/>
    </xf>
    <xf numFmtId="0" fontId="18" fillId="5" borderId="0" xfId="0" applyFont="1" applyFill="1" applyAlignment="1" applyProtection="1">
      <alignment vertical="center"/>
      <protection locked="0"/>
    </xf>
    <xf numFmtId="166" fontId="0" fillId="2" borderId="1" xfId="6" applyNumberFormat="1" applyFont="1" applyFill="1" applyBorder="1" applyProtection="1">
      <protection locked="0"/>
    </xf>
    <xf numFmtId="166" fontId="0" fillId="2" borderId="1" xfId="6" applyNumberFormat="1" applyFont="1" applyFill="1" applyBorder="1" applyAlignment="1" applyProtection="1">
      <alignment horizontal="left" indent="1"/>
      <protection locked="0"/>
    </xf>
    <xf numFmtId="0" fontId="26" fillId="0" borderId="0" xfId="0" applyFont="1" applyAlignment="1" applyProtection="1">
      <alignment horizontal="right"/>
      <protection locked="0"/>
    </xf>
    <xf numFmtId="0" fontId="23" fillId="0" borderId="0" xfId="0" applyFont="1" applyFill="1" applyAlignment="1" applyProtection="1">
      <alignment horizontal="center"/>
      <protection locked="0"/>
    </xf>
    <xf numFmtId="14" fontId="2" fillId="0" borderId="1" xfId="6" applyNumberFormat="1" applyFont="1" applyFill="1" applyBorder="1" applyAlignment="1" applyProtection="1">
      <alignment horizontal="center"/>
      <protection locked="0"/>
    </xf>
    <xf numFmtId="165" fontId="2" fillId="0" borderId="1" xfId="6" applyNumberFormat="1"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5" fillId="0" borderId="0" xfId="0" applyFont="1" applyFill="1" applyAlignment="1" applyProtection="1">
      <alignment horizontal="right"/>
      <protection locked="0"/>
    </xf>
    <xf numFmtId="0" fontId="23" fillId="0" borderId="0" xfId="0" applyFont="1" applyProtection="1">
      <protection locked="0"/>
    </xf>
    <xf numFmtId="0" fontId="5" fillId="0" borderId="0" xfId="0" applyFont="1" applyFill="1" applyAlignment="1" applyProtection="1">
      <alignment horizontal="center"/>
      <protection locked="0"/>
    </xf>
    <xf numFmtId="0" fontId="5" fillId="0" borderId="0" xfId="0" applyFont="1" applyAlignment="1">
      <alignment horizontal="right"/>
    </xf>
    <xf numFmtId="165" fontId="5" fillId="2" borderId="1" xfId="6" applyNumberFormat="1" applyFont="1" applyFill="1" applyBorder="1" applyAlignment="1" applyProtection="1">
      <alignment horizontal="center"/>
      <protection locked="0"/>
    </xf>
    <xf numFmtId="14" fontId="10" fillId="2" borderId="1" xfId="6" applyNumberFormat="1" applyFont="1" applyFill="1" applyBorder="1" applyAlignment="1" applyProtection="1">
      <alignment horizontal="center"/>
      <protection locked="0"/>
    </xf>
    <xf numFmtId="165" fontId="10" fillId="2" borderId="1" xfId="6" applyNumberFormat="1" applyFont="1" applyFill="1" applyBorder="1" applyAlignment="1" applyProtection="1">
      <alignment horizontal="center"/>
      <protection locked="0"/>
    </xf>
    <xf numFmtId="167" fontId="0" fillId="2" borderId="1" xfId="7" applyNumberFormat="1" applyFont="1" applyFill="1" applyBorder="1" applyProtection="1">
      <protection locked="0"/>
    </xf>
    <xf numFmtId="0" fontId="5" fillId="0" borderId="0" xfId="0" applyFont="1" applyFill="1" applyProtection="1">
      <protection locked="0"/>
    </xf>
    <xf numFmtId="0" fontId="14" fillId="0" borderId="0" xfId="0" applyFont="1" applyFill="1" applyAlignment="1" applyProtection="1">
      <alignment horizontal="left"/>
      <protection locked="0"/>
    </xf>
    <xf numFmtId="0" fontId="0" fillId="0" borderId="0" xfId="0" applyFont="1" applyFill="1" applyBorder="1" applyAlignment="1" applyProtection="1">
      <alignment horizontal="right"/>
      <protection locked="0"/>
    </xf>
    <xf numFmtId="165" fontId="0" fillId="0" borderId="0" xfId="0" applyNumberFormat="1" applyFill="1" applyProtection="1">
      <protection locked="0"/>
    </xf>
    <xf numFmtId="164" fontId="12" fillId="3" borderId="5" xfId="1" applyNumberFormat="1" applyFont="1" applyFill="1" applyBorder="1"/>
    <xf numFmtId="0" fontId="26" fillId="7" borderId="0" xfId="0" applyFont="1" applyFill="1" applyProtection="1">
      <protection locked="0"/>
    </xf>
    <xf numFmtId="0" fontId="15" fillId="7" borderId="0" xfId="0" applyFont="1" applyFill="1" applyProtection="1">
      <protection locked="0"/>
    </xf>
    <xf numFmtId="0" fontId="4" fillId="0" borderId="0" xfId="0" applyFont="1" applyAlignment="1" applyProtection="1">
      <alignment wrapText="1"/>
      <protection locked="0"/>
    </xf>
    <xf numFmtId="0" fontId="0" fillId="0" borderId="0" xfId="0" applyAlignment="1">
      <alignment horizontal="center" vertical="center" wrapText="1"/>
    </xf>
    <xf numFmtId="165" fontId="12" fillId="3" borderId="1" xfId="0" applyNumberFormat="1" applyFont="1" applyFill="1" applyBorder="1" applyAlignment="1">
      <alignment wrapText="1"/>
    </xf>
    <xf numFmtId="164" fontId="12" fillId="3" borderId="5" xfId="1" applyNumberFormat="1" applyFont="1" applyFill="1" applyBorder="1" applyAlignment="1">
      <alignment wrapText="1"/>
    </xf>
    <xf numFmtId="165" fontId="12" fillId="3" borderId="2" xfId="6" applyNumberFormat="1" applyFont="1" applyFill="1" applyBorder="1" applyAlignment="1">
      <alignment wrapText="1"/>
    </xf>
    <xf numFmtId="165" fontId="12" fillId="3" borderId="5" xfId="0" applyNumberFormat="1" applyFont="1" applyFill="1" applyBorder="1" applyAlignment="1">
      <alignment wrapText="1"/>
    </xf>
    <xf numFmtId="165" fontId="12" fillId="3" borderId="5" xfId="6" applyNumberFormat="1" applyFont="1" applyFill="1" applyBorder="1" applyAlignment="1">
      <alignment wrapText="1"/>
    </xf>
    <xf numFmtId="165" fontId="12" fillId="3" borderId="1" xfId="6" applyNumberFormat="1" applyFont="1" applyFill="1" applyBorder="1" applyAlignment="1">
      <alignment wrapText="1"/>
    </xf>
    <xf numFmtId="0" fontId="18" fillId="5" borderId="0" xfId="0" applyFont="1" applyFill="1" applyAlignment="1" applyProtection="1">
      <alignment vertical="center" wrapText="1"/>
      <protection locked="0"/>
    </xf>
    <xf numFmtId="0" fontId="18" fillId="5"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pplyProtection="1">
      <alignment horizontal="left"/>
      <protection locked="0"/>
    </xf>
    <xf numFmtId="166" fontId="10" fillId="0" borderId="1" xfId="6" applyNumberFormat="1" applyFont="1" applyFill="1" applyBorder="1"/>
    <xf numFmtId="164" fontId="10" fillId="0" borderId="1" xfId="1" applyNumberFormat="1" applyFont="1" applyFill="1" applyBorder="1"/>
    <xf numFmtId="164" fontId="15" fillId="0" borderId="1" xfId="1" applyNumberFormat="1" applyFont="1" applyFill="1" applyBorder="1"/>
    <xf numFmtId="166" fontId="12" fillId="3" borderId="5" xfId="6" applyNumberFormat="1" applyFont="1" applyFill="1" applyBorder="1"/>
    <xf numFmtId="0" fontId="4" fillId="0" borderId="0" xfId="0" applyFont="1" applyFill="1" applyBorder="1" applyAlignment="1" applyProtection="1">
      <alignment horizontal="right"/>
      <protection locked="0"/>
    </xf>
    <xf numFmtId="166" fontId="12" fillId="3" borderId="5" xfId="6" applyNumberFormat="1" applyFont="1" applyFill="1" applyBorder="1" applyAlignment="1">
      <alignment wrapText="1"/>
    </xf>
    <xf numFmtId="165" fontId="28" fillId="3" borderId="1" xfId="6" applyNumberFormat="1" applyFont="1" applyFill="1" applyBorder="1"/>
    <xf numFmtId="166" fontId="12" fillId="3" borderId="1" xfId="6" applyNumberFormat="1" applyFont="1" applyFill="1" applyBorder="1" applyAlignment="1">
      <alignment wrapText="1"/>
    </xf>
    <xf numFmtId="166" fontId="0" fillId="2" borderId="1" xfId="6" applyNumberFormat="1" applyFont="1" applyFill="1" applyBorder="1" applyAlignment="1" applyProtection="1">
      <alignment horizontal="center"/>
      <protection locked="0"/>
    </xf>
    <xf numFmtId="167" fontId="0" fillId="2" borderId="1" xfId="7" applyNumberFormat="1" applyFont="1" applyFill="1" applyBorder="1" applyAlignment="1" applyProtection="1">
      <alignment horizontal="center"/>
      <protection locked="0"/>
    </xf>
    <xf numFmtId="9" fontId="0" fillId="2" borderId="1" xfId="7" applyFont="1" applyFill="1" applyBorder="1" applyAlignment="1" applyProtection="1">
      <alignment horizontal="center" vertical="center"/>
      <protection locked="0"/>
    </xf>
    <xf numFmtId="1"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0" fontId="10" fillId="0" borderId="0" xfId="0" applyFont="1" applyAlignment="1">
      <alignment vertical="center" wrapText="1"/>
    </xf>
    <xf numFmtId="0" fontId="1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10" fontId="0" fillId="2" borderId="1" xfId="7" applyNumberFormat="1" applyFont="1" applyFill="1" applyBorder="1" applyProtection="1">
      <protection locked="0"/>
    </xf>
    <xf numFmtId="0" fontId="16" fillId="0" borderId="0" xfId="0" applyFont="1" applyProtection="1">
      <protection locked="0"/>
    </xf>
    <xf numFmtId="165" fontId="12" fillId="3" borderId="0" xfId="0" applyNumberFormat="1" applyFont="1" applyFill="1" applyAlignment="1">
      <alignment wrapText="1"/>
    </xf>
    <xf numFmtId="0" fontId="25" fillId="0" borderId="0" xfId="0" applyFont="1" applyAlignment="1" applyProtection="1">
      <alignment horizontal="right"/>
      <protection locked="0"/>
    </xf>
    <xf numFmtId="0" fontId="0" fillId="0" borderId="0" xfId="0" applyAlignment="1" applyProtection="1">
      <alignment horizontal="left"/>
      <protection locked="0"/>
    </xf>
    <xf numFmtId="165" fontId="0" fillId="0" borderId="0" xfId="0" applyNumberFormat="1" applyProtection="1">
      <protection locked="0"/>
    </xf>
    <xf numFmtId="0" fontId="26" fillId="0" borderId="0" xfId="0" applyFont="1" applyProtection="1">
      <protection locked="0"/>
    </xf>
    <xf numFmtId="44" fontId="0" fillId="2" borderId="1" xfId="1" applyFont="1" applyFill="1" applyBorder="1" applyAlignment="1" applyProtection="1">
      <alignment horizontal="center"/>
      <protection locked="0"/>
    </xf>
    <xf numFmtId="166" fontId="12" fillId="3" borderId="0" xfId="0" applyNumberFormat="1" applyFont="1" applyFill="1" applyBorder="1"/>
    <xf numFmtId="166" fontId="2" fillId="0" borderId="1" xfId="6" applyNumberFormat="1" applyFont="1" applyFill="1" applyBorder="1" applyAlignment="1" applyProtection="1">
      <alignment horizontal="center"/>
      <protection locked="0"/>
    </xf>
    <xf numFmtId="0" fontId="4" fillId="0" borderId="0" xfId="0" applyFont="1" applyAlignment="1">
      <alignment horizontal="center"/>
    </xf>
    <xf numFmtId="0" fontId="0" fillId="0" borderId="0" xfId="0" applyAlignment="1">
      <alignment horizontal="center" vertical="top"/>
    </xf>
    <xf numFmtId="10" fontId="0" fillId="0" borderId="0" xfId="7" applyNumberFormat="1" applyFont="1" applyAlignment="1">
      <alignment horizontal="center" vertical="top"/>
    </xf>
    <xf numFmtId="0" fontId="4"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30" fillId="0" borderId="0" xfId="0" applyFont="1" applyAlignment="1">
      <alignment horizontal="left" vertical="center" wrapText="1"/>
    </xf>
    <xf numFmtId="0" fontId="0" fillId="2" borderId="0" xfId="0" applyFill="1" applyProtection="1">
      <protection locked="0"/>
    </xf>
    <xf numFmtId="0" fontId="16" fillId="3" borderId="0" xfId="0" applyFont="1" applyFill="1" applyProtection="1">
      <protection locked="0"/>
    </xf>
    <xf numFmtId="0" fontId="0" fillId="6" borderId="0" xfId="0" applyFill="1" applyProtection="1">
      <protection locked="0"/>
    </xf>
    <xf numFmtId="0" fontId="0" fillId="0" borderId="0" xfId="0" applyAlignment="1">
      <alignment wrapText="1"/>
    </xf>
  </cellXfs>
  <cellStyles count="8">
    <cellStyle name="Comma" xfId="6" builtinId="3"/>
    <cellStyle name="Currency" xfId="1" builtinId="4"/>
    <cellStyle name="Currency 2" xfId="5" xr:uid="{149C56FE-B157-47BF-B2D6-8CA14B07E482}"/>
    <cellStyle name="Normal" xfId="0" builtinId="0"/>
    <cellStyle name="Normal 2" xfId="2" xr:uid="{897E28A6-CC38-48BE-B06D-09A3CDCB4F01}"/>
    <cellStyle name="Normal 3" xfId="4" xr:uid="{718EE747-CC86-4AB8-9559-D549212715EE}"/>
    <cellStyle name="Percent" xfId="7" builtinId="5"/>
    <cellStyle name="Percent 2" xfId="3" xr:uid="{A0A159DD-B014-404D-B863-99E8A88E55DD}"/>
  </cellStyles>
  <dxfs count="30">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ill>
        <patternFill>
          <bgColor rgb="FFFFFF00"/>
        </patternFill>
      </fill>
      <border>
        <left style="thin">
          <color auto="1"/>
        </left>
        <right style="thin">
          <color auto="1"/>
        </right>
        <top style="thin">
          <color auto="1"/>
        </top>
        <bottom style="thin">
          <color auto="1"/>
        </bottom>
      </border>
    </dxf>
    <dxf>
      <font>
        <color theme="0"/>
      </font>
    </dxf>
    <dxf>
      <font>
        <color theme="0" tint="-0.24994659260841701"/>
      </font>
      <fill>
        <patternFill>
          <bgColor theme="1" tint="0.499984740745262"/>
        </patternFill>
      </fill>
    </dxf>
    <dxf>
      <fill>
        <patternFill>
          <bgColor rgb="FFFFFF00"/>
        </patternFill>
      </fill>
      <border>
        <left style="thin">
          <color auto="1"/>
        </left>
        <right style="thin">
          <color auto="1"/>
        </right>
        <top style="thin">
          <color auto="1"/>
        </top>
        <bottom style="thin">
          <color auto="1"/>
        </bottom>
      </border>
    </dxf>
    <dxf>
      <font>
        <color theme="0"/>
      </font>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ill>
        <patternFill>
          <bgColor rgb="FFFFFF00"/>
        </patternFill>
      </fill>
      <border>
        <left style="thin">
          <color auto="1"/>
        </left>
        <right style="thin">
          <color auto="1"/>
        </right>
        <top style="thin">
          <color auto="1"/>
        </top>
        <bottom style="thin">
          <color auto="1"/>
        </bottom>
      </border>
    </dxf>
    <dxf>
      <font>
        <color theme="0"/>
      </font>
    </dxf>
    <dxf>
      <font>
        <color theme="0" tint="-0.24994659260841701"/>
      </font>
      <fill>
        <patternFill>
          <bgColor theme="1" tint="0.499984740745262"/>
        </patternFill>
      </fill>
    </dxf>
    <dxf>
      <fill>
        <patternFill>
          <bgColor rgb="FFFFFF00"/>
        </patternFill>
      </fill>
      <border>
        <left style="thin">
          <color auto="1"/>
        </left>
        <right style="thin">
          <color auto="1"/>
        </right>
        <top style="thin">
          <color auto="1"/>
        </top>
        <bottom style="thin">
          <color auto="1"/>
        </bottom>
      </border>
    </dxf>
    <dxf>
      <font>
        <color theme="0"/>
      </font>
    </dxf>
    <dxf>
      <fill>
        <patternFill>
          <bgColor rgb="FFFFFF00"/>
        </patternFill>
      </fill>
      <border>
        <left style="thin">
          <color auto="1"/>
        </left>
        <right style="thin">
          <color auto="1"/>
        </right>
        <top style="thin">
          <color auto="1"/>
        </top>
        <bottom style="thin">
          <color auto="1"/>
        </bottom>
      </border>
    </dxf>
    <dxf>
      <font>
        <color theme="0"/>
      </font>
    </dxf>
    <dxf>
      <fill>
        <patternFill>
          <bgColor rgb="FFFFFF00"/>
        </patternFill>
      </fill>
      <border>
        <left style="thin">
          <color auto="1"/>
        </left>
        <right style="thin">
          <color auto="1"/>
        </right>
        <top style="thin">
          <color auto="1"/>
        </top>
        <bottom style="thin">
          <color auto="1"/>
        </bottom>
      </border>
    </dxf>
    <dxf>
      <font>
        <color theme="0"/>
      </font>
    </dxf>
  </dxfs>
  <tableStyles count="0" defaultTableStyle="TableStyleMedium2" defaultPivotStyle="PivotStyleLight16"/>
  <colors>
    <mruColors>
      <color rgb="FFF20000"/>
      <color rgb="FF92420C"/>
      <color rgb="FFB80000"/>
      <color rgb="FF860000"/>
      <color rgb="FFFF8F8F"/>
      <color rgb="FF6A0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1F98-4D7C-44C3-9243-75E4BD1F6D4A}">
  <sheetPr>
    <tabColor theme="9" tint="0.39997558519241921"/>
  </sheetPr>
  <dimension ref="A1:E34"/>
  <sheetViews>
    <sheetView topLeftCell="A16" zoomScale="120" zoomScaleNormal="120" workbookViewId="0">
      <selection activeCell="A31" sqref="A31"/>
    </sheetView>
  </sheetViews>
  <sheetFormatPr defaultColWidth="12.453125" defaultRowHeight="14.5" x14ac:dyDescent="0.35"/>
  <cols>
    <col min="1" max="1" width="54.453125" style="1" customWidth="1"/>
    <col min="2" max="2" width="17.08984375" style="1" customWidth="1"/>
    <col min="3" max="3" width="17.36328125" style="1" customWidth="1"/>
    <col min="4" max="4" width="20.6328125" style="1" customWidth="1"/>
    <col min="5" max="5" width="22.453125" style="1" customWidth="1"/>
    <col min="6" max="6" width="4.6328125" style="1" customWidth="1"/>
    <col min="7" max="7" width="19.36328125" style="1" customWidth="1"/>
    <col min="8" max="8" width="5.08984375" style="1" customWidth="1"/>
    <col min="9" max="9" width="21.453125" style="1" customWidth="1"/>
    <col min="10" max="10" width="4.08984375" style="1" customWidth="1"/>
    <col min="11" max="11" width="24.08984375" style="1" customWidth="1"/>
    <col min="12" max="12" width="3.453125" style="1" customWidth="1"/>
    <col min="13" max="13" width="28.453125" style="1" customWidth="1"/>
    <col min="14" max="16384" width="12.453125" style="1"/>
  </cols>
  <sheetData>
    <row r="1" spans="1:5" ht="21" x14ac:dyDescent="0.5">
      <c r="A1" s="24" t="s">
        <v>0</v>
      </c>
      <c r="B1" s="22"/>
      <c r="C1" s="22"/>
      <c r="D1" s="22"/>
    </row>
    <row r="2" spans="1:5" ht="18.5" x14ac:dyDescent="0.45">
      <c r="A2" s="23" t="s">
        <v>1</v>
      </c>
      <c r="B2" s="22"/>
      <c r="C2" s="22"/>
      <c r="D2" s="22"/>
    </row>
    <row r="3" spans="1:5" x14ac:dyDescent="0.35">
      <c r="A3" s="30" t="s">
        <v>2</v>
      </c>
      <c r="B3" s="21"/>
      <c r="C3" s="21"/>
      <c r="D3" s="21"/>
    </row>
    <row r="4" spans="1:5" x14ac:dyDescent="0.35">
      <c r="A4" s="21" t="s">
        <v>3</v>
      </c>
      <c r="B4" s="21"/>
      <c r="C4" s="21"/>
      <c r="D4" s="21"/>
    </row>
    <row r="5" spans="1:5" x14ac:dyDescent="0.35">
      <c r="A5" s="21" t="s">
        <v>141</v>
      </c>
      <c r="B5" s="21"/>
      <c r="C5" s="21"/>
      <c r="D5" s="21"/>
    </row>
    <row r="6" spans="1:5" x14ac:dyDescent="0.35">
      <c r="A6" s="21" t="s">
        <v>4</v>
      </c>
      <c r="B6" s="21"/>
      <c r="C6" s="21"/>
      <c r="D6" s="21"/>
    </row>
    <row r="7" spans="1:5" x14ac:dyDescent="0.35">
      <c r="A7" s="89" t="s">
        <v>5</v>
      </c>
      <c r="B7" s="90"/>
      <c r="C7" s="90"/>
      <c r="D7" s="90"/>
    </row>
    <row r="8" spans="1:5" x14ac:dyDescent="0.35">
      <c r="A8" s="136" t="s">
        <v>133</v>
      </c>
      <c r="B8" s="136"/>
      <c r="C8" s="136"/>
      <c r="D8" s="136"/>
    </row>
    <row r="9" spans="1:5" x14ac:dyDescent="0.35">
      <c r="A9" s="137" t="s">
        <v>120</v>
      </c>
      <c r="B9" s="137"/>
      <c r="C9" s="137"/>
      <c r="D9" s="137"/>
    </row>
    <row r="10" spans="1:5" x14ac:dyDescent="0.35">
      <c r="A10" s="138" t="s">
        <v>121</v>
      </c>
      <c r="B10" s="138"/>
      <c r="C10" s="138"/>
      <c r="D10" s="138"/>
    </row>
    <row r="11" spans="1:5" x14ac:dyDescent="0.35">
      <c r="E11" s="2"/>
    </row>
    <row r="12" spans="1:5" ht="15.5" x14ac:dyDescent="0.35">
      <c r="A12" s="76" t="s">
        <v>6</v>
      </c>
      <c r="B12" s="75">
        <f>'Data inputs'!B4</f>
        <v>0</v>
      </c>
    </row>
    <row r="13" spans="1:5" ht="15.5" x14ac:dyDescent="0.35">
      <c r="A13" s="85"/>
      <c r="B13" s="78"/>
    </row>
    <row r="14" spans="1:5" x14ac:dyDescent="0.35">
      <c r="A14" s="3" t="s">
        <v>7</v>
      </c>
      <c r="B14" s="74">
        <f>Model!B14</f>
        <v>0</v>
      </c>
    </row>
    <row r="15" spans="1:5" x14ac:dyDescent="0.35">
      <c r="A15" s="54"/>
      <c r="B15" s="72"/>
    </row>
    <row r="16" spans="1:5" x14ac:dyDescent="0.35">
      <c r="A16" s="39" t="s">
        <v>8</v>
      </c>
      <c r="B16" s="73">
        <f>'Data inputs'!B10</f>
        <v>0</v>
      </c>
    </row>
    <row r="17" spans="1:5" x14ac:dyDescent="0.35">
      <c r="A17" s="39" t="s">
        <v>9</v>
      </c>
      <c r="B17" s="73">
        <f>'Data inputs'!B11</f>
        <v>0</v>
      </c>
    </row>
    <row r="18" spans="1:5" x14ac:dyDescent="0.35">
      <c r="A18" s="39" t="str">
        <f>Model!A19</f>
        <v>Weeks in study period</v>
      </c>
      <c r="B18" s="129">
        <f>Model!B19</f>
        <v>0.14285714285714285</v>
      </c>
    </row>
    <row r="19" spans="1:5" ht="15.5" x14ac:dyDescent="0.35">
      <c r="A19" s="39"/>
      <c r="B19" s="42"/>
    </row>
    <row r="20" spans="1:5" x14ac:dyDescent="0.35">
      <c r="A20" s="71" t="s">
        <v>10</v>
      </c>
      <c r="B20" s="12"/>
      <c r="E20" s="11"/>
    </row>
    <row r="21" spans="1:5" s="5" customFormat="1" x14ac:dyDescent="0.35">
      <c r="A21" s="45" t="str">
        <f>Model!A22</f>
        <v>Total # of persons enrolled in automated monitoring</v>
      </c>
      <c r="B21" s="74">
        <f>Model!C22</f>
        <v>0</v>
      </c>
      <c r="C21" s="1"/>
      <c r="D21" s="1"/>
      <c r="E21" s="11"/>
    </row>
    <row r="22" spans="1:5" s="5" customFormat="1" x14ac:dyDescent="0.35">
      <c r="A22" s="45" t="str">
        <f>Model!A23</f>
        <v>Daily average # of persons added for automated monitoring</v>
      </c>
      <c r="B22" s="74">
        <f>Model!C23</f>
        <v>0</v>
      </c>
      <c r="C22" s="1"/>
      <c r="D22" s="1"/>
      <c r="E22" s="11"/>
    </row>
    <row r="23" spans="1:5" s="5" customFormat="1" x14ac:dyDescent="0.35">
      <c r="A23" s="45" t="str">
        <f>Model!A46</f>
        <v xml:space="preserve"># of eligible reporting days included in savings analysis </v>
      </c>
      <c r="B23" s="74">
        <f>Model!C46</f>
        <v>0</v>
      </c>
      <c r="C23" s="1"/>
      <c r="D23" s="1"/>
      <c r="E23" s="11"/>
    </row>
    <row r="24" spans="1:5" s="5" customFormat="1" ht="15.5" x14ac:dyDescent="0.35">
      <c r="A24" s="39"/>
      <c r="B24" s="42"/>
      <c r="C24" s="1"/>
      <c r="D24" s="1"/>
      <c r="E24" s="11"/>
    </row>
    <row r="25" spans="1:5" s="5" customFormat="1" x14ac:dyDescent="0.35">
      <c r="A25" s="71" t="s">
        <v>11</v>
      </c>
      <c r="B25" s="12"/>
      <c r="C25" s="1"/>
      <c r="D25" s="1"/>
      <c r="E25" s="11"/>
    </row>
    <row r="26" spans="1:5" s="5" customFormat="1" x14ac:dyDescent="0.35">
      <c r="A26" s="45" t="str">
        <f>Model!A60</f>
        <v>Total # of successfully automated reporting days</v>
      </c>
      <c r="B26" s="74">
        <f>Model!G60</f>
        <v>0</v>
      </c>
      <c r="C26" s="1"/>
      <c r="D26" s="1"/>
      <c r="E26" s="11"/>
    </row>
    <row r="27" spans="1:5" s="5" customFormat="1" x14ac:dyDescent="0.35">
      <c r="A27" s="45" t="str">
        <f>Model!A67</f>
        <v>Total staff outreach hours saved due to automation</v>
      </c>
      <c r="B27" s="74" t="e">
        <f>Model!C67</f>
        <v>#DIV/0!</v>
      </c>
      <c r="C27" s="1"/>
      <c r="D27" s="1"/>
      <c r="E27" s="11"/>
    </row>
    <row r="29" spans="1:5" x14ac:dyDescent="0.35">
      <c r="A29" s="71" t="s">
        <v>12</v>
      </c>
      <c r="B29" s="72"/>
    </row>
    <row r="30" spans="1:5" x14ac:dyDescent="0.35">
      <c r="A30" s="86" t="str">
        <f>Model!A78</f>
        <v>Outreach/data entry staff FTEs saved</v>
      </c>
      <c r="B30" s="103" t="e">
        <f>Model!C78</f>
        <v>#DIV/0!</v>
      </c>
      <c r="E30" s="59"/>
    </row>
    <row r="31" spans="1:5" x14ac:dyDescent="0.35">
      <c r="A31" s="86" t="str">
        <f>Model!A84</f>
        <v xml:space="preserve">Supervisory staff FTEs saved </v>
      </c>
      <c r="B31" s="103" t="e">
        <f>Model!C84</f>
        <v>#DIV/0!</v>
      </c>
    </row>
    <row r="32" spans="1:5" x14ac:dyDescent="0.35">
      <c r="A32" s="86" t="str">
        <f>Model!A80</f>
        <v>Cost savings for outreach/data entry staff</v>
      </c>
      <c r="B32" s="104" t="e">
        <f>Model!C80</f>
        <v>#DIV/0!</v>
      </c>
    </row>
    <row r="33" spans="1:5" x14ac:dyDescent="0.35">
      <c r="A33" s="86" t="str">
        <f>Model!A86</f>
        <v>Cost savings for supervisory staff</v>
      </c>
      <c r="B33" s="104" t="e">
        <f>Model!C86</f>
        <v>#DIV/0!</v>
      </c>
      <c r="E33" s="7"/>
    </row>
    <row r="34" spans="1:5" x14ac:dyDescent="0.35">
      <c r="A34" s="107" t="str">
        <f>Model!A89</f>
        <v>Total cost savings (staff plus supervisory)</v>
      </c>
      <c r="B34" s="105" t="e">
        <f>Model!C89</f>
        <v>#DIV/0!</v>
      </c>
    </row>
  </sheetData>
  <conditionalFormatting sqref="B19">
    <cfRule type="expression" dxfId="29" priority="14">
      <formula>#REF!="Case/contact monitoring"</formula>
    </cfRule>
  </conditionalFormatting>
  <conditionalFormatting sqref="B19">
    <cfRule type="expression" dxfId="28" priority="15">
      <formula>#REF!="Traveler monitoring"</formula>
    </cfRule>
  </conditionalFormatting>
  <conditionalFormatting sqref="B24">
    <cfRule type="expression" dxfId="27" priority="7">
      <formula>#REF!="Case/contact monitoring"</formula>
    </cfRule>
  </conditionalFormatting>
  <conditionalFormatting sqref="B24">
    <cfRule type="expression" dxfId="26" priority="8">
      <formula>#REF!="Traveler monitoring"</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AD397-8EEA-42DC-B6C7-E9FD66C9B2F5}">
  <sheetPr>
    <tabColor theme="9" tint="-0.499984740745262"/>
  </sheetPr>
  <dimension ref="A1:O91"/>
  <sheetViews>
    <sheetView tabSelected="1" zoomScale="110" zoomScaleNormal="110" workbookViewId="0">
      <selection activeCell="A5" sqref="A5"/>
    </sheetView>
  </sheetViews>
  <sheetFormatPr defaultColWidth="12.453125" defaultRowHeight="14.5" x14ac:dyDescent="0.35"/>
  <cols>
    <col min="1" max="1" width="36.6328125" style="1" customWidth="1"/>
    <col min="2" max="2" width="20.36328125" style="1" customWidth="1"/>
    <col min="3" max="3" width="17.36328125" style="1" customWidth="1"/>
    <col min="4" max="4" width="4.453125" style="1" customWidth="1"/>
    <col min="5" max="5" width="24.6328125" style="1" customWidth="1"/>
    <col min="6" max="6" width="4.453125" style="1" customWidth="1"/>
    <col min="7" max="7" width="24" style="1" customWidth="1"/>
    <col min="8" max="8" width="4.6328125" style="1" customWidth="1"/>
    <col min="9" max="9" width="20.453125" style="1" customWidth="1"/>
    <col min="10" max="10" width="5.08984375" style="1" customWidth="1"/>
    <col min="11" max="11" width="21.453125" style="1" customWidth="1"/>
    <col min="12" max="12" width="4.08984375" style="1" customWidth="1"/>
    <col min="13" max="13" width="24.08984375" style="5" customWidth="1"/>
    <col min="14" max="14" width="3.453125" style="5" customWidth="1"/>
    <col min="15" max="15" width="28.453125" style="5" customWidth="1"/>
    <col min="16" max="16384" width="12.453125" style="1"/>
  </cols>
  <sheetData>
    <row r="1" spans="1:15" ht="21" x14ac:dyDescent="0.5">
      <c r="A1" s="24" t="s">
        <v>13</v>
      </c>
      <c r="B1" s="22"/>
      <c r="C1" s="22"/>
      <c r="D1" s="22"/>
      <c r="E1" s="22"/>
    </row>
    <row r="2" spans="1:15" ht="18.5" x14ac:dyDescent="0.45">
      <c r="A2" s="23" t="str">
        <f>'Resource savings summary'!A2</f>
        <v>Version 11/10/2021</v>
      </c>
      <c r="B2" s="22"/>
      <c r="C2" s="22"/>
      <c r="D2" s="22"/>
      <c r="E2" s="22"/>
    </row>
    <row r="3" spans="1:15" x14ac:dyDescent="0.35">
      <c r="A3" s="30" t="s">
        <v>2</v>
      </c>
      <c r="B3" s="21"/>
      <c r="C3" s="21"/>
      <c r="D3" s="21"/>
      <c r="E3" s="21"/>
    </row>
    <row r="4" spans="1:15" x14ac:dyDescent="0.35">
      <c r="A4" s="21" t="s">
        <v>3</v>
      </c>
      <c r="B4" s="21"/>
      <c r="C4" s="21"/>
      <c r="D4" s="21"/>
      <c r="E4" s="21"/>
    </row>
    <row r="5" spans="1:15" x14ac:dyDescent="0.35">
      <c r="A5" s="21" t="s">
        <v>142</v>
      </c>
      <c r="B5" s="21"/>
      <c r="C5" s="21"/>
      <c r="D5" s="21"/>
      <c r="E5" s="21"/>
    </row>
    <row r="6" spans="1:15" x14ac:dyDescent="0.35">
      <c r="A6" s="21" t="s">
        <v>4</v>
      </c>
      <c r="B6" s="21"/>
      <c r="C6" s="21"/>
      <c r="D6" s="21"/>
      <c r="E6" s="21"/>
    </row>
    <row r="7" spans="1:15" x14ac:dyDescent="0.35">
      <c r="D7" s="3"/>
      <c r="G7" s="2"/>
    </row>
    <row r="8" spans="1:15" ht="15.5" x14ac:dyDescent="0.35">
      <c r="A8" s="28" t="s">
        <v>14</v>
      </c>
      <c r="B8" s="28" t="s">
        <v>15</v>
      </c>
      <c r="C8" s="28"/>
      <c r="D8" s="28"/>
      <c r="E8" s="28"/>
      <c r="G8" s="7"/>
    </row>
    <row r="9" spans="1:15" ht="15.5" x14ac:dyDescent="0.35">
      <c r="A9" s="29" t="s">
        <v>16</v>
      </c>
      <c r="B9" s="29" t="s">
        <v>17</v>
      </c>
      <c r="C9" s="29"/>
      <c r="D9" s="29"/>
      <c r="E9" s="29"/>
    </row>
    <row r="11" spans="1:15" ht="15.5" x14ac:dyDescent="0.35">
      <c r="A11" s="23" t="s">
        <v>18</v>
      </c>
      <c r="B11" s="25"/>
      <c r="C11" s="25"/>
      <c r="D11" s="25"/>
      <c r="E11" s="25"/>
      <c r="F11" s="25"/>
      <c r="G11" s="25"/>
      <c r="M11" s="40"/>
      <c r="N11" s="40"/>
      <c r="O11" s="40"/>
    </row>
    <row r="13" spans="1:15" ht="15.5" x14ac:dyDescent="0.35">
      <c r="A13" s="79" t="s">
        <v>6</v>
      </c>
      <c r="B13" s="80">
        <f>'Data inputs'!B4</f>
        <v>0</v>
      </c>
    </row>
    <row r="15" spans="1:15" ht="15.5" x14ac:dyDescent="0.35">
      <c r="A15" s="56" t="s">
        <v>19</v>
      </c>
      <c r="B15" s="77"/>
      <c r="C15" s="77"/>
      <c r="D15" s="41"/>
      <c r="G15" s="39"/>
    </row>
    <row r="16" spans="1:15" ht="15.5" x14ac:dyDescent="0.35">
      <c r="A16" s="57" t="s">
        <v>20</v>
      </c>
      <c r="B16" s="46">
        <f>'Data inputs'!B10</f>
        <v>0</v>
      </c>
      <c r="D16" s="41"/>
      <c r="G16" s="39"/>
    </row>
    <row r="17" spans="1:15" ht="15.5" x14ac:dyDescent="0.35">
      <c r="A17" s="57" t="s">
        <v>21</v>
      </c>
      <c r="B17" s="46">
        <f>'Data inputs'!B11</f>
        <v>0</v>
      </c>
      <c r="D17" s="41"/>
      <c r="G17" s="39"/>
    </row>
    <row r="18" spans="1:15" ht="15.5" x14ac:dyDescent="0.35">
      <c r="A18" s="57" t="s">
        <v>22</v>
      </c>
      <c r="B18" s="19">
        <f>B17-B16+1</f>
        <v>1</v>
      </c>
      <c r="D18" s="41"/>
      <c r="E18" s="7"/>
      <c r="G18" s="39"/>
    </row>
    <row r="19" spans="1:15" ht="15.5" x14ac:dyDescent="0.35">
      <c r="A19" s="57" t="s">
        <v>23</v>
      </c>
      <c r="B19" s="128">
        <f>B18/7</f>
        <v>0.14285714285714285</v>
      </c>
      <c r="D19" s="41"/>
      <c r="G19" s="39"/>
    </row>
    <row r="20" spans="1:15" ht="15.5" x14ac:dyDescent="0.35">
      <c r="A20" s="39"/>
      <c r="B20" s="42"/>
      <c r="D20" s="41"/>
      <c r="G20" s="39"/>
    </row>
    <row r="21" spans="1:15" ht="16" thickBot="1" x14ac:dyDescent="0.4">
      <c r="A21" s="55" t="s">
        <v>24</v>
      </c>
      <c r="B21" s="12"/>
      <c r="C21" s="12"/>
      <c r="D21" s="42"/>
      <c r="E21" s="11"/>
    </row>
    <row r="22" spans="1:15" s="5" customFormat="1" ht="16" thickBot="1" x14ac:dyDescent="0.4">
      <c r="A22" s="34" t="s">
        <v>25</v>
      </c>
      <c r="B22" s="34"/>
      <c r="C22" s="47">
        <f>'Data inputs'!B13</f>
        <v>0</v>
      </c>
      <c r="D22" s="43"/>
      <c r="E22" s="11"/>
      <c r="H22" s="1"/>
      <c r="I22" s="1"/>
      <c r="J22" s="1"/>
      <c r="K22" s="1"/>
      <c r="L22" s="1"/>
    </row>
    <row r="23" spans="1:15" ht="15" thickBot="1" x14ac:dyDescent="0.4">
      <c r="A23" s="34" t="s">
        <v>26</v>
      </c>
      <c r="B23" s="34"/>
      <c r="C23" s="19">
        <f>C22/B$18</f>
        <v>0</v>
      </c>
      <c r="E23" s="11"/>
    </row>
    <row r="24" spans="1:15" x14ac:dyDescent="0.35">
      <c r="A24" s="20" t="s">
        <v>27</v>
      </c>
      <c r="C24" s="11"/>
    </row>
    <row r="25" spans="1:15" x14ac:dyDescent="0.35">
      <c r="A25" s="20"/>
    </row>
    <row r="26" spans="1:15" ht="15.5" x14ac:dyDescent="0.35">
      <c r="A26" s="23" t="s">
        <v>28</v>
      </c>
      <c r="B26" s="25"/>
      <c r="C26" s="25"/>
      <c r="D26" s="25"/>
      <c r="E26" s="25"/>
      <c r="F26" s="25"/>
      <c r="G26" s="25"/>
      <c r="M26" s="40"/>
      <c r="N26" s="40"/>
      <c r="O26" s="40"/>
    </row>
    <row r="27" spans="1:15" x14ac:dyDescent="0.35">
      <c r="A27" s="7"/>
    </row>
    <row r="28" spans="1:15" ht="15.5" x14ac:dyDescent="0.35">
      <c r="A28" s="55" t="s">
        <v>29</v>
      </c>
      <c r="F28" s="4"/>
      <c r="G28" s="4"/>
      <c r="M28" s="84"/>
      <c r="N28" s="84"/>
      <c r="O28" s="84"/>
    </row>
    <row r="29" spans="1:15" ht="14.75" customHeight="1" x14ac:dyDescent="0.35">
      <c r="A29" s="13" t="s">
        <v>30</v>
      </c>
      <c r="C29" s="70">
        <f>'Data inputs'!B18</f>
        <v>0</v>
      </c>
      <c r="D29" s="4"/>
      <c r="F29" s="4"/>
      <c r="G29" s="4"/>
      <c r="M29" s="84"/>
      <c r="N29" s="84"/>
      <c r="O29" s="84"/>
    </row>
    <row r="30" spans="1:15" ht="15.5" x14ac:dyDescent="0.35">
      <c r="A30" s="13" t="s">
        <v>31</v>
      </c>
      <c r="C30" s="18">
        <f>'Data inputs'!B19</f>
        <v>0</v>
      </c>
      <c r="D30" s="4"/>
      <c r="F30" s="4"/>
      <c r="G30" s="7"/>
      <c r="M30" s="84"/>
      <c r="N30" s="84"/>
      <c r="O30" s="84"/>
    </row>
    <row r="31" spans="1:15" ht="15.5" x14ac:dyDescent="0.35">
      <c r="A31" s="57" t="s">
        <v>32</v>
      </c>
      <c r="B31" s="4"/>
      <c r="C31" s="17">
        <f>C30-C29</f>
        <v>0</v>
      </c>
      <c r="D31" s="4"/>
      <c r="F31" s="4"/>
      <c r="M31" s="84"/>
      <c r="N31" s="84"/>
      <c r="O31" s="84"/>
    </row>
    <row r="32" spans="1:15" x14ac:dyDescent="0.35">
      <c r="G32" s="2"/>
    </row>
    <row r="33" spans="1:7" ht="14.75" customHeight="1" x14ac:dyDescent="0.35">
      <c r="A33" s="55" t="s">
        <v>33</v>
      </c>
      <c r="C33" s="48"/>
    </row>
    <row r="34" spans="1:7" ht="14.75" customHeight="1" x14ac:dyDescent="0.35">
      <c r="A34" s="13" t="s">
        <v>34</v>
      </c>
      <c r="B34" s="4"/>
      <c r="C34" s="17">
        <f>C22</f>
        <v>0</v>
      </c>
      <c r="D34" s="4"/>
    </row>
    <row r="35" spans="1:7" ht="14.75" customHeight="1" x14ac:dyDescent="0.35">
      <c r="A35" s="102" t="s">
        <v>35</v>
      </c>
      <c r="B35" s="4"/>
      <c r="C35" s="19">
        <f>C31*C34</f>
        <v>0</v>
      </c>
      <c r="D35" s="4"/>
    </row>
    <row r="36" spans="1:7" ht="14.75" customHeight="1" x14ac:dyDescent="0.35">
      <c r="A36" s="102"/>
      <c r="B36" s="4"/>
      <c r="D36" s="4"/>
    </row>
    <row r="37" spans="1:7" x14ac:dyDescent="0.35">
      <c r="A37" s="53" t="s">
        <v>36</v>
      </c>
      <c r="E37" s="20"/>
      <c r="G37" s="7"/>
    </row>
    <row r="38" spans="1:7" x14ac:dyDescent="0.35">
      <c r="A38" s="20" t="s">
        <v>37</v>
      </c>
      <c r="E38" s="20"/>
      <c r="G38" s="7"/>
    </row>
    <row r="39" spans="1:7" ht="14.75" customHeight="1" x14ac:dyDescent="0.35">
      <c r="A39" s="20" t="s">
        <v>38</v>
      </c>
      <c r="E39" s="20"/>
      <c r="G39" s="7"/>
    </row>
    <row r="40" spans="1:7" x14ac:dyDescent="0.35">
      <c r="A40" s="49" t="s">
        <v>39</v>
      </c>
      <c r="C40" s="83">
        <f>'Data inputs'!B21</f>
        <v>0</v>
      </c>
      <c r="G40" s="20"/>
    </row>
    <row r="41" spans="1:7" x14ac:dyDescent="0.35">
      <c r="A41" s="49" t="s">
        <v>40</v>
      </c>
      <c r="C41" s="19">
        <f>C34*C40</f>
        <v>0</v>
      </c>
      <c r="G41" s="20"/>
    </row>
    <row r="42" spans="1:7" ht="43.5" x14ac:dyDescent="0.35">
      <c r="A42" s="101" t="s">
        <v>41</v>
      </c>
      <c r="C42" s="69">
        <f>'Data inputs'!B22</f>
        <v>0</v>
      </c>
      <c r="G42" s="20"/>
    </row>
    <row r="43" spans="1:7" ht="29" x14ac:dyDescent="0.35">
      <c r="A43" s="101" t="s">
        <v>42</v>
      </c>
      <c r="C43" s="58">
        <f>C31-C42</f>
        <v>0</v>
      </c>
      <c r="G43" s="20"/>
    </row>
    <row r="44" spans="1:7" x14ac:dyDescent="0.35">
      <c r="A44" s="49" t="s">
        <v>43</v>
      </c>
      <c r="C44" s="19">
        <f>C41*C43</f>
        <v>0</v>
      </c>
      <c r="G44" s="59"/>
    </row>
    <row r="45" spans="1:7" ht="15" thickBot="1" x14ac:dyDescent="0.4">
      <c r="A45" s="49"/>
      <c r="C45" s="20"/>
    </row>
    <row r="46" spans="1:7" ht="15" thickBot="1" x14ac:dyDescent="0.4">
      <c r="A46" s="34" t="s">
        <v>44</v>
      </c>
      <c r="B46" s="31"/>
      <c r="C46" s="33">
        <f>C35-C44</f>
        <v>0</v>
      </c>
    </row>
    <row r="49" spans="1:15" ht="15.5" x14ac:dyDescent="0.35">
      <c r="A49" s="23" t="s">
        <v>45</v>
      </c>
      <c r="B49" s="25"/>
      <c r="C49" s="25"/>
      <c r="D49" s="25"/>
      <c r="E49" s="25"/>
      <c r="F49" s="25"/>
      <c r="G49" s="25"/>
      <c r="M49" s="40"/>
      <c r="N49" s="40"/>
      <c r="O49" s="40"/>
    </row>
    <row r="50" spans="1:15" x14ac:dyDescent="0.35">
      <c r="A50" s="7"/>
    </row>
    <row r="51" spans="1:15" ht="15.5" x14ac:dyDescent="0.35">
      <c r="A51" s="13" t="s">
        <v>46</v>
      </c>
      <c r="B51" s="4"/>
      <c r="C51" s="17">
        <f>C46</f>
        <v>0</v>
      </c>
    </row>
    <row r="52" spans="1:15" ht="15.5" x14ac:dyDescent="0.35">
      <c r="A52" s="20" t="s">
        <v>47</v>
      </c>
      <c r="B52" s="4"/>
    </row>
    <row r="53" spans="1:15" x14ac:dyDescent="0.35">
      <c r="A53" s="7"/>
    </row>
    <row r="54" spans="1:15" ht="29" x14ac:dyDescent="0.35">
      <c r="A54" s="91" t="s">
        <v>48</v>
      </c>
      <c r="B54" s="48" t="s">
        <v>49</v>
      </c>
      <c r="C54" s="48" t="s">
        <v>50</v>
      </c>
      <c r="E54" s="12" t="s">
        <v>51</v>
      </c>
      <c r="G54" s="48" t="s">
        <v>52</v>
      </c>
    </row>
    <row r="55" spans="1:15" x14ac:dyDescent="0.35">
      <c r="A55" s="8" t="s">
        <v>53</v>
      </c>
      <c r="B55" s="14">
        <f>'Data inputs'!B28</f>
        <v>0</v>
      </c>
      <c r="C55" s="19">
        <f>$C$46*B55</f>
        <v>0</v>
      </c>
      <c r="D55" s="16"/>
      <c r="E55" s="14">
        <f>'Data inputs'!B35</f>
        <v>0</v>
      </c>
      <c r="G55" s="19">
        <f>C55*E55</f>
        <v>0</v>
      </c>
      <c r="M55" s="87"/>
    </row>
    <row r="56" spans="1:15" x14ac:dyDescent="0.35">
      <c r="A56" s="8" t="s">
        <v>54</v>
      </c>
      <c r="B56" s="14">
        <f>'Data inputs'!B29</f>
        <v>0</v>
      </c>
      <c r="C56" s="19">
        <f>$C$46*B56</f>
        <v>0</v>
      </c>
      <c r="D56" s="16"/>
      <c r="E56" s="14">
        <f>'Data inputs'!B36</f>
        <v>0</v>
      </c>
      <c r="G56" s="19">
        <f>C56*E56</f>
        <v>0</v>
      </c>
      <c r="M56" s="87"/>
    </row>
    <row r="57" spans="1:15" x14ac:dyDescent="0.35">
      <c r="A57" s="8" t="s">
        <v>55</v>
      </c>
      <c r="B57" s="14">
        <f>'Data inputs'!B30</f>
        <v>0</v>
      </c>
      <c r="C57" s="19">
        <f>$C$46*B57</f>
        <v>0</v>
      </c>
      <c r="D57" s="16"/>
      <c r="E57" s="14">
        <f>'Data inputs'!B37</f>
        <v>0</v>
      </c>
      <c r="G57" s="19">
        <f>C57*E57</f>
        <v>0</v>
      </c>
      <c r="M57" s="87"/>
    </row>
    <row r="58" spans="1:15" x14ac:dyDescent="0.35">
      <c r="A58" s="8" t="s">
        <v>56</v>
      </c>
      <c r="B58" s="14">
        <f>'Data inputs'!B31</f>
        <v>0</v>
      </c>
      <c r="C58" s="19">
        <f>$C$46*B58</f>
        <v>0</v>
      </c>
      <c r="D58" s="16"/>
      <c r="E58" s="14">
        <f>'Data inputs'!B38</f>
        <v>0</v>
      </c>
      <c r="G58" s="19">
        <f>C58*E58</f>
        <v>0</v>
      </c>
      <c r="M58" s="87"/>
    </row>
    <row r="59" spans="1:15" ht="15" thickBot="1" x14ac:dyDescent="0.4">
      <c r="A59" s="7"/>
    </row>
    <row r="60" spans="1:15" ht="15" thickBot="1" x14ac:dyDescent="0.4">
      <c r="A60" s="34" t="s">
        <v>57</v>
      </c>
      <c r="B60" s="31"/>
      <c r="C60" s="31"/>
      <c r="D60" s="31"/>
      <c r="E60" s="31"/>
      <c r="F60" s="31"/>
      <c r="G60" s="33">
        <f>SUM(G55:G58)</f>
        <v>0</v>
      </c>
    </row>
    <row r="61" spans="1:15" x14ac:dyDescent="0.35">
      <c r="A61" s="20" t="s">
        <v>58</v>
      </c>
    </row>
    <row r="63" spans="1:15" x14ac:dyDescent="0.35">
      <c r="A63" s="60" t="s">
        <v>59</v>
      </c>
      <c r="C63" s="9">
        <f>'Data inputs'!B40</f>
        <v>0</v>
      </c>
      <c r="G63" s="7"/>
    </row>
    <row r="64" spans="1:15" x14ac:dyDescent="0.35">
      <c r="A64" s="20" t="s">
        <v>60</v>
      </c>
    </row>
    <row r="65" spans="1:15" x14ac:dyDescent="0.35">
      <c r="A65" s="20" t="s">
        <v>61</v>
      </c>
    </row>
    <row r="66" spans="1:15" ht="15" thickBot="1" x14ac:dyDescent="0.4">
      <c r="A66" s="37" t="s">
        <v>62</v>
      </c>
    </row>
    <row r="67" spans="1:15" ht="16" thickBot="1" x14ac:dyDescent="0.4">
      <c r="A67" s="34" t="s">
        <v>63</v>
      </c>
      <c r="B67" s="31"/>
      <c r="C67" s="32" t="e">
        <f>G60/C63</f>
        <v>#DIV/0!</v>
      </c>
      <c r="D67" s="4"/>
    </row>
    <row r="68" spans="1:15" ht="15.5" x14ac:dyDescent="0.35">
      <c r="A68" s="13"/>
      <c r="B68" s="4"/>
      <c r="C68" s="4"/>
      <c r="D68" s="4"/>
      <c r="E68" s="4"/>
      <c r="F68" s="4"/>
      <c r="G68" s="4"/>
      <c r="M68" s="84"/>
      <c r="N68" s="84"/>
      <c r="O68" s="84"/>
    </row>
    <row r="69" spans="1:15" x14ac:dyDescent="0.35">
      <c r="A69" s="7"/>
    </row>
    <row r="70" spans="1:15" ht="15.5" x14ac:dyDescent="0.35">
      <c r="A70" s="23" t="s">
        <v>64</v>
      </c>
      <c r="B70" s="25"/>
      <c r="C70" s="25"/>
      <c r="D70" s="25"/>
      <c r="E70" s="25"/>
      <c r="F70" s="25"/>
      <c r="G70" s="25"/>
      <c r="M70" s="40"/>
      <c r="N70" s="40"/>
      <c r="O70" s="40"/>
    </row>
    <row r="71" spans="1:15" s="5" customFormat="1" x14ac:dyDescent="0.35">
      <c r="A71" s="20" t="s">
        <v>65</v>
      </c>
      <c r="B71" s="40"/>
      <c r="C71" s="40"/>
      <c r="D71" s="40"/>
      <c r="E71" s="40"/>
      <c r="F71" s="40"/>
      <c r="G71" s="40"/>
      <c r="H71" s="1"/>
      <c r="I71" s="1"/>
      <c r="J71" s="1"/>
      <c r="K71" s="1"/>
      <c r="L71" s="1"/>
      <c r="M71" s="40"/>
      <c r="N71" s="40"/>
      <c r="O71" s="40"/>
    </row>
    <row r="72" spans="1:15" s="5" customFormat="1" x14ac:dyDescent="0.35">
      <c r="A72" s="20" t="s">
        <v>66</v>
      </c>
      <c r="B72" s="40"/>
      <c r="C72" s="40"/>
      <c r="D72" s="40"/>
      <c r="E72" s="40"/>
      <c r="F72" s="40"/>
      <c r="G72" s="40"/>
      <c r="H72" s="1"/>
      <c r="I72" s="1"/>
      <c r="J72" s="1"/>
      <c r="K72" s="1"/>
      <c r="L72" s="1"/>
      <c r="M72" s="40"/>
      <c r="N72" s="40"/>
      <c r="O72" s="40"/>
    </row>
    <row r="73" spans="1:15" s="5" customFormat="1" x14ac:dyDescent="0.35">
      <c r="A73" s="52" t="s">
        <v>67</v>
      </c>
      <c r="B73" s="40"/>
      <c r="C73" s="40"/>
      <c r="D73" s="40"/>
      <c r="E73" s="40"/>
      <c r="F73" s="40"/>
      <c r="G73" s="40"/>
      <c r="H73" s="1"/>
      <c r="I73" s="1"/>
      <c r="J73" s="1"/>
      <c r="K73" s="1"/>
      <c r="L73" s="1"/>
      <c r="M73" s="40"/>
      <c r="N73" s="40"/>
      <c r="O73" s="40"/>
    </row>
    <row r="74" spans="1:15" x14ac:dyDescent="0.35">
      <c r="A74" s="1" t="s">
        <v>68</v>
      </c>
      <c r="C74" s="17">
        <f>B19</f>
        <v>0.14285714285714285</v>
      </c>
      <c r="G74" s="7"/>
    </row>
    <row r="75" spans="1:15" x14ac:dyDescent="0.35">
      <c r="A75" s="1" t="s">
        <v>69</v>
      </c>
      <c r="C75" s="9">
        <f>'Data inputs'!B44</f>
        <v>0</v>
      </c>
    </row>
    <row r="76" spans="1:15" x14ac:dyDescent="0.35">
      <c r="A76" s="1" t="s">
        <v>70</v>
      </c>
      <c r="C76" s="36">
        <f>C74*C75</f>
        <v>0</v>
      </c>
    </row>
    <row r="77" spans="1:15" ht="15" thickBot="1" x14ac:dyDescent="0.4">
      <c r="A77" s="1" t="s">
        <v>71</v>
      </c>
      <c r="C77" s="17" t="e">
        <f>C67</f>
        <v>#DIV/0!</v>
      </c>
    </row>
    <row r="78" spans="1:15" ht="15" thickBot="1" x14ac:dyDescent="0.4">
      <c r="A78" s="34" t="s">
        <v>72</v>
      </c>
      <c r="B78" s="31"/>
      <c r="C78" s="106" t="e">
        <f>C77/C76</f>
        <v>#DIV/0!</v>
      </c>
      <c r="G78" s="59"/>
    </row>
    <row r="79" spans="1:15" ht="15" thickBot="1" x14ac:dyDescent="0.4">
      <c r="A79" s="13" t="s">
        <v>73</v>
      </c>
      <c r="C79" s="51">
        <f>'Data inputs'!B45</f>
        <v>0</v>
      </c>
    </row>
    <row r="80" spans="1:15" ht="15" thickBot="1" x14ac:dyDescent="0.4">
      <c r="A80" s="34" t="s">
        <v>74</v>
      </c>
      <c r="B80" s="31"/>
      <c r="C80" s="88" t="e">
        <f>C77*C79</f>
        <v>#DIV/0!</v>
      </c>
    </row>
    <row r="82" spans="1:7" x14ac:dyDescent="0.35">
      <c r="A82" s="52" t="s">
        <v>75</v>
      </c>
      <c r="B82" s="6"/>
      <c r="C82" s="6"/>
      <c r="F82" s="6"/>
    </row>
    <row r="83" spans="1:7" ht="15" thickBot="1" x14ac:dyDescent="0.4">
      <c r="A83" s="13" t="s">
        <v>76</v>
      </c>
      <c r="C83" s="35">
        <f>'Data inputs'!B46</f>
        <v>0</v>
      </c>
    </row>
    <row r="84" spans="1:7" ht="15" thickBot="1" x14ac:dyDescent="0.4">
      <c r="A84" s="34" t="s">
        <v>77</v>
      </c>
      <c r="B84" s="31"/>
      <c r="C84" s="106" t="e">
        <f>C78/C83</f>
        <v>#DIV/0!</v>
      </c>
    </row>
    <row r="85" spans="1:7" ht="15" thickBot="1" x14ac:dyDescent="0.4">
      <c r="A85" s="13" t="s">
        <v>78</v>
      </c>
      <c r="C85" s="51">
        <f>'Data inputs'!B47</f>
        <v>0</v>
      </c>
    </row>
    <row r="86" spans="1:7" ht="15" thickBot="1" x14ac:dyDescent="0.4">
      <c r="A86" s="34" t="s">
        <v>79</v>
      </c>
      <c r="B86" s="31"/>
      <c r="C86" s="88" t="e">
        <f>C84*C76*C85</f>
        <v>#DIV/0!</v>
      </c>
      <c r="G86" s="7"/>
    </row>
    <row r="87" spans="1:7" x14ac:dyDescent="0.35">
      <c r="A87" s="7"/>
      <c r="B87" s="7"/>
      <c r="C87" s="7"/>
      <c r="G87" s="7"/>
    </row>
    <row r="88" spans="1:7" ht="15" thickBot="1" x14ac:dyDescent="0.4">
      <c r="A88" s="52" t="s">
        <v>80</v>
      </c>
    </row>
    <row r="89" spans="1:7" ht="15" thickBot="1" x14ac:dyDescent="0.4">
      <c r="A89" s="34" t="s">
        <v>81</v>
      </c>
      <c r="B89" s="31"/>
      <c r="C89" s="88" t="e">
        <f>C80+C86</f>
        <v>#DIV/0!</v>
      </c>
    </row>
    <row r="91" spans="1:7" ht="15.5" x14ac:dyDescent="0.35">
      <c r="A91" s="27"/>
      <c r="B91" s="26"/>
      <c r="C91" s="26"/>
      <c r="D91" s="26"/>
      <c r="E91" s="26"/>
      <c r="F91" s="26"/>
      <c r="G91" s="26"/>
    </row>
  </sheetData>
  <conditionalFormatting sqref="D21:D22">
    <cfRule type="expression" dxfId="25" priority="33">
      <formula>#REF!="Case/contact monitoring"</formula>
    </cfRule>
  </conditionalFormatting>
  <conditionalFormatting sqref="D21">
    <cfRule type="expression" dxfId="24" priority="34">
      <formula>#REF!="Traveler monitoring"</formula>
    </cfRule>
  </conditionalFormatting>
  <conditionalFormatting sqref="A40:A45 A37 A24:A25">
    <cfRule type="expression" dxfId="23" priority="30">
      <formula>#REF!="No"</formula>
    </cfRule>
  </conditionalFormatting>
  <conditionalFormatting sqref="B20">
    <cfRule type="expression" dxfId="22" priority="27">
      <formula>#REF!="Case/contact monitoring"</formula>
    </cfRule>
  </conditionalFormatting>
  <conditionalFormatting sqref="B20">
    <cfRule type="expression" dxfId="21" priority="28">
      <formula>#REF!="Traveler monitoring"</formula>
    </cfRule>
  </conditionalFormatting>
  <conditionalFormatting sqref="A34:A36">
    <cfRule type="expression" dxfId="20" priority="25">
      <formula>#REF!="No"</formula>
    </cfRule>
  </conditionalFormatting>
  <conditionalFormatting sqref="A29 C29:C30">
    <cfRule type="expression" dxfId="19" priority="22">
      <formula>#REF!="No"</formula>
    </cfRule>
  </conditionalFormatting>
  <conditionalFormatting sqref="A51">
    <cfRule type="expression" dxfId="18" priority="5">
      <formula>#REF!="No"</formula>
    </cfRule>
  </conditionalFormatting>
  <conditionalFormatting sqref="A30">
    <cfRule type="expression" dxfId="17" priority="3">
      <formula>#REF!="No"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53A86-0221-4EFD-92B1-EF6C47CC871D}">
  <sheetPr>
    <tabColor rgb="FFFFFF00"/>
  </sheetPr>
  <dimension ref="A1:G49"/>
  <sheetViews>
    <sheetView zoomScaleNormal="100" zoomScaleSheetLayoutView="130" workbookViewId="0">
      <selection activeCell="D56" sqref="D56"/>
    </sheetView>
  </sheetViews>
  <sheetFormatPr defaultColWidth="8.6328125" defaultRowHeight="14.5" x14ac:dyDescent="0.35"/>
  <cols>
    <col min="1" max="1" width="58.453125" customWidth="1"/>
    <col min="2" max="2" width="15.453125" customWidth="1"/>
    <col min="3" max="3" width="16.6328125" style="44" customWidth="1"/>
    <col min="4" max="4" width="78.08984375" customWidth="1"/>
    <col min="5" max="5" width="20.6328125" customWidth="1"/>
    <col min="6" max="6" width="19.90625" customWidth="1"/>
    <col min="7" max="7" width="19.36328125" customWidth="1"/>
  </cols>
  <sheetData>
    <row r="1" spans="1:4" s="1" customFormat="1" ht="21" x14ac:dyDescent="0.5">
      <c r="A1" s="24" t="s">
        <v>82</v>
      </c>
      <c r="B1" s="22"/>
      <c r="C1" s="22"/>
    </row>
    <row r="2" spans="1:4" s="1" customFormat="1" ht="18.5" x14ac:dyDescent="0.45">
      <c r="A2" s="23" t="str">
        <f>'Resource savings summary'!A2</f>
        <v>Version 11/10/2021</v>
      </c>
      <c r="B2" s="22"/>
      <c r="C2" s="22"/>
    </row>
    <row r="4" spans="1:4" ht="15.5" x14ac:dyDescent="0.35">
      <c r="A4" s="79" t="s">
        <v>6</v>
      </c>
      <c r="B4" s="80"/>
    </row>
    <row r="6" spans="1:4" x14ac:dyDescent="0.35">
      <c r="D6" s="40"/>
    </row>
    <row r="7" spans="1:4" s="1" customFormat="1" ht="15.5" x14ac:dyDescent="0.35">
      <c r="A7" s="100" t="str">
        <f>Model!A11</f>
        <v>Section 1 -- Study period and volume of persons monitored</v>
      </c>
      <c r="B7" s="25"/>
      <c r="C7" s="62" t="s">
        <v>83</v>
      </c>
      <c r="D7" s="67" t="s">
        <v>84</v>
      </c>
    </row>
    <row r="9" spans="1:4" x14ac:dyDescent="0.35">
      <c r="A9" s="56" t="s">
        <v>19</v>
      </c>
      <c r="B9" s="38"/>
    </row>
    <row r="10" spans="1:4" ht="72.5" x14ac:dyDescent="0.35">
      <c r="A10" s="57" t="s">
        <v>20</v>
      </c>
      <c r="B10" s="81"/>
      <c r="D10" s="133" t="s">
        <v>136</v>
      </c>
    </row>
    <row r="11" spans="1:4" x14ac:dyDescent="0.35">
      <c r="A11" s="57" t="s">
        <v>85</v>
      </c>
      <c r="B11" s="81"/>
      <c r="D11" s="119"/>
    </row>
    <row r="12" spans="1:4" x14ac:dyDescent="0.35">
      <c r="D12" s="118"/>
    </row>
    <row r="13" spans="1:4" ht="76.25" customHeight="1" x14ac:dyDescent="0.35">
      <c r="A13" s="101" t="str">
        <f>Model!A22</f>
        <v>Total # of persons enrolled in automated monitoring</v>
      </c>
      <c r="B13" s="82"/>
      <c r="C13" s="92"/>
      <c r="D13" s="116" t="s">
        <v>137</v>
      </c>
    </row>
    <row r="14" spans="1:4" x14ac:dyDescent="0.35">
      <c r="C14" s="63"/>
    </row>
    <row r="15" spans="1:4" ht="15.5" x14ac:dyDescent="0.35">
      <c r="A15" s="50"/>
      <c r="B15" s="40"/>
      <c r="C15" s="64"/>
    </row>
    <row r="16" spans="1:4" ht="15.5" x14ac:dyDescent="0.35">
      <c r="A16" s="99" t="str">
        <f>Model!A26</f>
        <v>Section 2 -- Volume of eligible reporting days</v>
      </c>
      <c r="B16" s="25"/>
      <c r="C16" s="62" t="s">
        <v>83</v>
      </c>
      <c r="D16" s="67" t="s">
        <v>84</v>
      </c>
    </row>
    <row r="17" spans="1:7" ht="15.5" x14ac:dyDescent="0.35">
      <c r="A17" s="50"/>
      <c r="B17" s="40"/>
      <c r="C17" s="64"/>
      <c r="E17" s="130"/>
      <c r="F17" s="130"/>
      <c r="G17" s="130"/>
    </row>
    <row r="18" spans="1:7" ht="41.4" customHeight="1" x14ac:dyDescent="0.35">
      <c r="A18" s="13" t="str">
        <f>Model!A29</f>
        <v>Average # of days between exposure and enrollment in Sara Alert</v>
      </c>
      <c r="B18" s="69"/>
      <c r="C18" s="92"/>
      <c r="D18" s="116" t="s">
        <v>131</v>
      </c>
      <c r="E18" s="131"/>
      <c r="F18" s="131"/>
      <c r="G18" s="131"/>
    </row>
    <row r="19" spans="1:7" ht="72.5" x14ac:dyDescent="0.35">
      <c r="A19" s="13" t="str">
        <f>Model!A30</f>
        <v>Total recommended days of monitoring following exposure</v>
      </c>
      <c r="B19" s="18"/>
      <c r="C19" s="92"/>
      <c r="D19" s="117" t="s">
        <v>138</v>
      </c>
    </row>
    <row r="20" spans="1:7" x14ac:dyDescent="0.35">
      <c r="C20" s="63"/>
      <c r="D20" s="118"/>
    </row>
    <row r="21" spans="1:7" s="1" customFormat="1" ht="43.5" x14ac:dyDescent="0.35">
      <c r="A21" s="49" t="str">
        <f>Model!A40</f>
        <v>% of persons that report symptoms</v>
      </c>
      <c r="B21" s="83"/>
      <c r="C21" s="92"/>
      <c r="D21" s="134" t="s">
        <v>139</v>
      </c>
    </row>
    <row r="22" spans="1:7" s="1" customFormat="1" ht="101.5" x14ac:dyDescent="0.35">
      <c r="A22" s="101" t="str">
        <f>Model!A42</f>
        <v>Average # of days between enrollment and first symptom report among those reporting symptoms</v>
      </c>
      <c r="B22" s="69"/>
      <c r="C22" s="92"/>
      <c r="D22" s="117" t="s">
        <v>130</v>
      </c>
    </row>
    <row r="23" spans="1:7" s="1" customFormat="1" x14ac:dyDescent="0.35">
      <c r="A23" s="49"/>
      <c r="B23" s="2"/>
      <c r="C23" s="65"/>
      <c r="D23" s="20"/>
    </row>
    <row r="24" spans="1:7" s="1" customFormat="1" x14ac:dyDescent="0.35">
      <c r="A24" s="49"/>
      <c r="B24" s="2"/>
      <c r="C24" s="65"/>
      <c r="D24" s="20"/>
    </row>
    <row r="25" spans="1:7" ht="31" x14ac:dyDescent="0.35">
      <c r="A25" s="99" t="str">
        <f>Model!A49</f>
        <v>Section 3 -- Estimated time savings due to automated monitoring</v>
      </c>
      <c r="B25" s="25"/>
      <c r="C25" s="62" t="s">
        <v>83</v>
      </c>
      <c r="D25" s="67" t="s">
        <v>84</v>
      </c>
    </row>
    <row r="26" spans="1:7" s="8" customFormat="1" x14ac:dyDescent="0.35">
      <c r="C26" s="61"/>
    </row>
    <row r="27" spans="1:7" x14ac:dyDescent="0.35">
      <c r="A27" s="6" t="str">
        <f>Model!A54</f>
        <v>Distribution of automated follow-up, 
by reporting method</v>
      </c>
      <c r="B27" s="6" t="s">
        <v>86</v>
      </c>
      <c r="E27" s="130"/>
      <c r="F27" s="130"/>
      <c r="G27" s="130"/>
    </row>
    <row r="28" spans="1:7" ht="43.5" x14ac:dyDescent="0.35">
      <c r="A28" s="8" t="str">
        <f>Model!A55</f>
        <v>Phone call</v>
      </c>
      <c r="B28" s="120"/>
      <c r="C28" s="92"/>
      <c r="D28" s="116" t="s">
        <v>122</v>
      </c>
      <c r="E28" s="132"/>
      <c r="F28" s="132"/>
      <c r="G28" s="132"/>
    </row>
    <row r="29" spans="1:7" ht="26.4" customHeight="1" x14ac:dyDescent="0.35">
      <c r="A29" s="8" t="str">
        <f>Model!A56</f>
        <v>SMS plain text message</v>
      </c>
      <c r="B29" s="120"/>
      <c r="C29" s="92"/>
      <c r="D29" s="116" t="s">
        <v>124</v>
      </c>
      <c r="E29" s="132"/>
      <c r="F29" s="132"/>
      <c r="G29" s="132"/>
    </row>
    <row r="30" spans="1:7" ht="29" x14ac:dyDescent="0.35">
      <c r="A30" s="8" t="str">
        <f>Model!A57</f>
        <v>SMS web link</v>
      </c>
      <c r="B30" s="120"/>
      <c r="C30" s="92"/>
      <c r="D30" s="116" t="s">
        <v>125</v>
      </c>
      <c r="E30" s="132"/>
      <c r="F30" s="132"/>
      <c r="G30" s="132"/>
    </row>
    <row r="31" spans="1:7" x14ac:dyDescent="0.35">
      <c r="A31" s="8" t="str">
        <f>Model!A58</f>
        <v>E-Mail</v>
      </c>
      <c r="B31" s="120"/>
      <c r="C31" s="92"/>
      <c r="D31" s="116" t="s">
        <v>126</v>
      </c>
      <c r="E31" s="132"/>
      <c r="F31" s="132"/>
      <c r="G31" s="132"/>
    </row>
    <row r="32" spans="1:7" x14ac:dyDescent="0.35">
      <c r="A32" s="10" t="s">
        <v>87</v>
      </c>
      <c r="B32" s="15">
        <f>SUM(B28:B31)</f>
        <v>0</v>
      </c>
      <c r="D32" s="135" t="s">
        <v>123</v>
      </c>
    </row>
    <row r="34" spans="1:7" x14ac:dyDescent="0.35">
      <c r="A34" s="6" t="s">
        <v>88</v>
      </c>
      <c r="E34" s="130"/>
      <c r="F34" s="130"/>
      <c r="G34" s="130"/>
    </row>
    <row r="35" spans="1:7" ht="60" customHeight="1" x14ac:dyDescent="0.35">
      <c r="A35" s="8" t="str">
        <f>A28</f>
        <v>Phone call</v>
      </c>
      <c r="B35" s="120"/>
      <c r="C35" s="92"/>
      <c r="D35" s="116" t="s">
        <v>127</v>
      </c>
      <c r="E35" s="132"/>
      <c r="F35" s="132"/>
      <c r="G35" s="132"/>
    </row>
    <row r="36" spans="1:7" ht="29" x14ac:dyDescent="0.35">
      <c r="A36" s="8" t="str">
        <f t="shared" ref="A36:A38" si="0">A29</f>
        <v>SMS plain text message</v>
      </c>
      <c r="B36" s="120"/>
      <c r="C36" s="92"/>
      <c r="D36" s="116" t="s">
        <v>124</v>
      </c>
      <c r="E36" s="132"/>
      <c r="F36" s="132"/>
      <c r="G36" s="132"/>
    </row>
    <row r="37" spans="1:7" ht="29" x14ac:dyDescent="0.35">
      <c r="A37" s="8" t="str">
        <f t="shared" si="0"/>
        <v>SMS web link</v>
      </c>
      <c r="B37" s="120"/>
      <c r="C37" s="92"/>
      <c r="D37" s="116" t="s">
        <v>125</v>
      </c>
      <c r="E37" s="132"/>
      <c r="F37" s="132"/>
      <c r="G37" s="132"/>
    </row>
    <row r="38" spans="1:7" x14ac:dyDescent="0.35">
      <c r="A38" s="8" t="str">
        <f t="shared" si="0"/>
        <v>E-Mail</v>
      </c>
      <c r="B38" s="120"/>
      <c r="C38" s="92"/>
      <c r="D38" s="116" t="s">
        <v>128</v>
      </c>
      <c r="E38" s="132"/>
      <c r="F38" s="132"/>
      <c r="G38" s="132"/>
    </row>
    <row r="40" spans="1:7" ht="99" customHeight="1" x14ac:dyDescent="0.35">
      <c r="A40" s="60" t="str">
        <f>Model!A63</f>
        <v>Average volume of outreach per hour</v>
      </c>
      <c r="B40" s="9"/>
      <c r="D40" s="116" t="s">
        <v>132</v>
      </c>
      <c r="E40" s="20"/>
    </row>
    <row r="41" spans="1:7" x14ac:dyDescent="0.35">
      <c r="A41" s="60"/>
      <c r="B41" s="60"/>
      <c r="E41" s="20"/>
    </row>
    <row r="42" spans="1:7" ht="15.5" x14ac:dyDescent="0.35">
      <c r="A42" s="68" t="str">
        <f>Model!A70</f>
        <v>Section 4 -- Overall resource (FTE/cost) savings</v>
      </c>
      <c r="B42" s="25"/>
      <c r="C42" s="62" t="s">
        <v>83</v>
      </c>
      <c r="D42" s="67" t="s">
        <v>84</v>
      </c>
    </row>
    <row r="44" spans="1:7" ht="29" x14ac:dyDescent="0.35">
      <c r="A44" s="1" t="str">
        <f>Model!A75</f>
        <v>Productive hours per staff full-time equivalent (FTE) per week</v>
      </c>
      <c r="B44" s="9"/>
      <c r="C44" s="65"/>
      <c r="D44" s="116" t="s">
        <v>140</v>
      </c>
    </row>
    <row r="45" spans="1:7" ht="43.5" x14ac:dyDescent="0.35">
      <c r="A45" s="13" t="str">
        <f>Model!A79</f>
        <v>Hourly staff cost: outreach/data entry</v>
      </c>
      <c r="B45" s="51"/>
      <c r="C45" s="65"/>
      <c r="D45" s="116" t="s">
        <v>135</v>
      </c>
    </row>
    <row r="46" spans="1:7" ht="29" x14ac:dyDescent="0.35">
      <c r="A46" s="13" t="str">
        <f>Model!A83</f>
        <v># of outreach/data entry staff per supervisor</v>
      </c>
      <c r="B46" s="35"/>
      <c r="C46" s="65"/>
      <c r="D46" s="116" t="s">
        <v>129</v>
      </c>
    </row>
    <row r="47" spans="1:7" ht="43.5" x14ac:dyDescent="0.35">
      <c r="A47" s="13" t="str">
        <f>Model!A85</f>
        <v>Hourly staff cost: supervisory</v>
      </c>
      <c r="B47" s="51"/>
      <c r="C47" s="65"/>
      <c r="D47" s="116" t="s">
        <v>134</v>
      </c>
    </row>
    <row r="49" spans="1:4" ht="15.5" x14ac:dyDescent="0.35">
      <c r="A49" s="27"/>
      <c r="B49" s="27"/>
      <c r="C49" s="66"/>
      <c r="D49" s="27"/>
    </row>
  </sheetData>
  <conditionalFormatting sqref="B32">
    <cfRule type="cellIs" dxfId="16" priority="13" operator="lessThan">
      <formula>1</formula>
    </cfRule>
    <cfRule type="cellIs" dxfId="15" priority="14" operator="greaterThan">
      <formula>1</formula>
    </cfRule>
    <cfRule type="cellIs" dxfId="14" priority="15" operator="equal">
      <formula>1</formula>
    </cfRule>
  </conditionalFormatting>
  <conditionalFormatting sqref="A19">
    <cfRule type="expression" dxfId="13" priority="3">
      <formula>#REF!="No"</formula>
    </cfRule>
  </conditionalFormatting>
  <conditionalFormatting sqref="A13">
    <cfRule type="expression" dxfId="12" priority="2">
      <formula>#REF!="No"</formula>
    </cfRule>
  </conditionalFormatting>
  <conditionalFormatting sqref="A18">
    <cfRule type="expression" dxfId="11" priority="1">
      <formula>#REF!="No"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F3D23-CB25-416D-9F12-66BEE2B707BF}">
  <sheetPr>
    <tabColor theme="9" tint="-0.499984740745262"/>
  </sheetPr>
  <dimension ref="A1:O89"/>
  <sheetViews>
    <sheetView zoomScale="110" zoomScaleNormal="110" workbookViewId="0">
      <selection activeCell="C15" sqref="C15"/>
    </sheetView>
  </sheetViews>
  <sheetFormatPr defaultColWidth="12.453125" defaultRowHeight="14.5" x14ac:dyDescent="0.35"/>
  <cols>
    <col min="1" max="1" width="36.6328125" style="1" customWidth="1"/>
    <col min="2" max="2" width="20.36328125" style="1" customWidth="1"/>
    <col min="3" max="3" width="57" style="1" customWidth="1"/>
    <col min="4" max="4" width="4.453125" style="1" customWidth="1"/>
    <col min="5" max="5" width="24.6328125" style="1" customWidth="1"/>
    <col min="6" max="6" width="4.453125" style="1" customWidth="1"/>
    <col min="7" max="7" width="25.36328125" style="1" customWidth="1"/>
    <col min="8" max="8" width="4.6328125" style="1" customWidth="1"/>
    <col min="9" max="9" width="20.453125" style="1" customWidth="1"/>
    <col min="10" max="10" width="5.08984375" style="1" customWidth="1"/>
    <col min="11" max="11" width="21.453125" style="1" customWidth="1"/>
    <col min="12" max="12" width="4.08984375" style="1" customWidth="1"/>
    <col min="13" max="13" width="24.08984375" style="1" customWidth="1"/>
    <col min="14" max="14" width="3.453125" style="1" customWidth="1"/>
    <col min="15" max="15" width="28.453125" style="1" customWidth="1"/>
    <col min="16" max="16384" width="12.453125" style="1"/>
  </cols>
  <sheetData>
    <row r="1" spans="1:15" ht="21" x14ac:dyDescent="0.5">
      <c r="A1" s="24" t="s">
        <v>13</v>
      </c>
      <c r="B1" s="22"/>
      <c r="C1" s="22"/>
      <c r="D1" s="22"/>
      <c r="E1" s="22"/>
    </row>
    <row r="2" spans="1:15" ht="18.5" x14ac:dyDescent="0.45">
      <c r="A2" s="23" t="str">
        <f>'Resource savings summary'!A2</f>
        <v>Version 11/10/2021</v>
      </c>
      <c r="B2" s="22"/>
      <c r="C2" s="22"/>
      <c r="D2" s="22"/>
      <c r="E2" s="22"/>
    </row>
    <row r="3" spans="1:15" x14ac:dyDescent="0.35">
      <c r="A3" s="30" t="s">
        <v>2</v>
      </c>
      <c r="B3" s="21"/>
      <c r="C3" s="21"/>
      <c r="D3" s="21"/>
      <c r="E3" s="21"/>
    </row>
    <row r="4" spans="1:15" x14ac:dyDescent="0.35">
      <c r="A4" s="21" t="s">
        <v>3</v>
      </c>
      <c r="B4" s="21"/>
      <c r="C4" s="21"/>
      <c r="D4" s="21"/>
      <c r="E4" s="21"/>
    </row>
    <row r="5" spans="1:15" x14ac:dyDescent="0.35">
      <c r="A5" s="21" t="s">
        <v>142</v>
      </c>
      <c r="B5" s="21"/>
      <c r="C5" s="21"/>
      <c r="D5" s="21"/>
      <c r="E5" s="21"/>
    </row>
    <row r="6" spans="1:15" x14ac:dyDescent="0.35">
      <c r="A6" s="21" t="s">
        <v>4</v>
      </c>
      <c r="B6" s="21"/>
      <c r="C6" s="21"/>
      <c r="D6" s="21"/>
      <c r="E6" s="21"/>
    </row>
    <row r="7" spans="1:15" x14ac:dyDescent="0.35">
      <c r="D7" s="3"/>
      <c r="G7" s="2"/>
    </row>
    <row r="8" spans="1:15" ht="15.5" x14ac:dyDescent="0.35">
      <c r="A8" s="28" t="s">
        <v>14</v>
      </c>
      <c r="B8" s="28" t="s">
        <v>15</v>
      </c>
      <c r="C8" s="28"/>
      <c r="D8" s="28"/>
      <c r="E8" s="28"/>
      <c r="G8" s="7"/>
    </row>
    <row r="9" spans="1:15" ht="15.5" x14ac:dyDescent="0.35">
      <c r="A9" s="29" t="s">
        <v>16</v>
      </c>
      <c r="B9" s="29" t="s">
        <v>17</v>
      </c>
      <c r="C9" s="29"/>
      <c r="D9" s="29"/>
      <c r="E9" s="29"/>
    </row>
    <row r="11" spans="1:15" ht="15.5" x14ac:dyDescent="0.35">
      <c r="A11" s="23" t="s">
        <v>18</v>
      </c>
      <c r="B11" s="25"/>
      <c r="C11" s="25"/>
      <c r="D11" s="25"/>
      <c r="E11" s="25"/>
      <c r="F11" s="25"/>
      <c r="G11" s="25"/>
      <c r="M11" s="121"/>
      <c r="N11" s="121"/>
      <c r="O11" s="121"/>
    </row>
    <row r="13" spans="1:15" ht="15.5" x14ac:dyDescent="0.35">
      <c r="A13" s="56" t="s">
        <v>19</v>
      </c>
      <c r="B13" s="77"/>
      <c r="C13" s="77"/>
      <c r="D13" s="41"/>
      <c r="G13" s="39"/>
    </row>
    <row r="14" spans="1:15" ht="15.5" x14ac:dyDescent="0.35">
      <c r="A14" s="57" t="s">
        <v>20</v>
      </c>
      <c r="B14" s="46" t="s">
        <v>89</v>
      </c>
      <c r="D14" s="41"/>
      <c r="G14" s="39"/>
    </row>
    <row r="15" spans="1:15" ht="15.5" x14ac:dyDescent="0.35">
      <c r="A15" s="57" t="s">
        <v>21</v>
      </c>
      <c r="B15" s="46" t="s">
        <v>89</v>
      </c>
      <c r="D15" s="41"/>
      <c r="G15" s="39"/>
    </row>
    <row r="16" spans="1:15" ht="29" x14ac:dyDescent="0.35">
      <c r="A16" s="57" t="s">
        <v>22</v>
      </c>
      <c r="B16" s="93" t="s">
        <v>90</v>
      </c>
      <c r="D16" s="41"/>
      <c r="E16" s="7"/>
      <c r="G16" s="39"/>
    </row>
    <row r="17" spans="1:15" ht="29" x14ac:dyDescent="0.35">
      <c r="A17" s="57" t="s">
        <v>23</v>
      </c>
      <c r="B17" s="122" t="s">
        <v>91</v>
      </c>
      <c r="D17" s="41"/>
      <c r="G17" s="39"/>
    </row>
    <row r="18" spans="1:15" ht="15.5" x14ac:dyDescent="0.35">
      <c r="A18" s="39"/>
      <c r="B18" s="123"/>
      <c r="D18" s="41"/>
      <c r="G18" s="39"/>
    </row>
    <row r="19" spans="1:15" ht="16" thickBot="1" x14ac:dyDescent="0.4">
      <c r="A19" s="55" t="s">
        <v>24</v>
      </c>
      <c r="B19" s="12"/>
      <c r="C19" s="12"/>
      <c r="D19" s="123"/>
      <c r="E19" s="11"/>
    </row>
    <row r="20" spans="1:15" ht="16" thickBot="1" x14ac:dyDescent="0.4">
      <c r="A20" s="34" t="s">
        <v>25</v>
      </c>
      <c r="B20" s="34"/>
      <c r="C20" s="47" t="s">
        <v>92</v>
      </c>
      <c r="D20" s="123"/>
      <c r="E20" s="11"/>
    </row>
    <row r="21" spans="1:15" ht="29.5" thickBot="1" x14ac:dyDescent="0.4">
      <c r="A21" s="34" t="s">
        <v>26</v>
      </c>
      <c r="B21" s="34"/>
      <c r="C21" s="93" t="s">
        <v>93</v>
      </c>
      <c r="E21" s="11"/>
    </row>
    <row r="22" spans="1:15" x14ac:dyDescent="0.35">
      <c r="A22" s="20" t="s">
        <v>27</v>
      </c>
      <c r="C22" s="11"/>
    </row>
    <row r="23" spans="1:15" x14ac:dyDescent="0.35">
      <c r="A23" s="20"/>
    </row>
    <row r="24" spans="1:15" ht="15.5" x14ac:dyDescent="0.35">
      <c r="A24" s="23" t="s">
        <v>28</v>
      </c>
      <c r="B24" s="25"/>
      <c r="C24" s="25"/>
      <c r="D24" s="25"/>
      <c r="E24" s="25"/>
      <c r="F24" s="25"/>
      <c r="G24" s="25"/>
      <c r="M24" s="121"/>
      <c r="N24" s="121"/>
      <c r="O24" s="121"/>
    </row>
    <row r="25" spans="1:15" x14ac:dyDescent="0.35">
      <c r="A25" s="7"/>
    </row>
    <row r="26" spans="1:15" ht="15.5" x14ac:dyDescent="0.35">
      <c r="A26" s="55" t="s">
        <v>29</v>
      </c>
      <c r="F26" s="4"/>
      <c r="G26" s="4"/>
      <c r="M26" s="4"/>
      <c r="N26" s="4"/>
      <c r="O26" s="4"/>
    </row>
    <row r="27" spans="1:15" ht="14.4" customHeight="1" x14ac:dyDescent="0.35">
      <c r="A27" s="1" t="s">
        <v>30</v>
      </c>
      <c r="C27" s="111" t="s">
        <v>94</v>
      </c>
      <c r="D27" s="4"/>
      <c r="F27" s="4"/>
      <c r="G27" s="4"/>
      <c r="M27" s="4"/>
      <c r="N27" s="4"/>
      <c r="O27" s="4"/>
    </row>
    <row r="28" spans="1:15" ht="15.5" x14ac:dyDescent="0.35">
      <c r="A28" s="1" t="s">
        <v>31</v>
      </c>
      <c r="C28" s="111" t="s">
        <v>94</v>
      </c>
      <c r="D28" s="4"/>
      <c r="F28" s="4"/>
      <c r="G28" s="7"/>
      <c r="M28" s="4"/>
      <c r="N28" s="4"/>
      <c r="O28" s="4"/>
    </row>
    <row r="29" spans="1:15" ht="29" x14ac:dyDescent="0.35">
      <c r="A29" s="57" t="s">
        <v>32</v>
      </c>
      <c r="B29" s="4"/>
      <c r="C29" s="98" t="s">
        <v>95</v>
      </c>
      <c r="D29" s="4"/>
      <c r="F29" s="4"/>
      <c r="M29" s="4"/>
      <c r="N29" s="4"/>
      <c r="O29" s="4"/>
    </row>
    <row r="30" spans="1:15" x14ac:dyDescent="0.35">
      <c r="G30" s="2"/>
    </row>
    <row r="31" spans="1:15" ht="14.4" customHeight="1" x14ac:dyDescent="0.35">
      <c r="A31" s="55" t="s">
        <v>33</v>
      </c>
      <c r="C31" s="48"/>
    </row>
    <row r="32" spans="1:15" ht="14.4" customHeight="1" x14ac:dyDescent="0.35">
      <c r="A32" s="1" t="s">
        <v>34</v>
      </c>
      <c r="B32" s="4"/>
      <c r="C32" s="109" t="s">
        <v>96</v>
      </c>
      <c r="D32" s="4"/>
    </row>
    <row r="33" spans="1:15" ht="14.4" customHeight="1" x14ac:dyDescent="0.35">
      <c r="A33" s="124" t="s">
        <v>35</v>
      </c>
      <c r="B33" s="4"/>
      <c r="C33" s="93" t="s">
        <v>97</v>
      </c>
      <c r="D33" s="4"/>
    </row>
    <row r="34" spans="1:15" ht="14.4" customHeight="1" x14ac:dyDescent="0.35">
      <c r="A34" s="124"/>
      <c r="B34" s="4"/>
      <c r="D34" s="4"/>
    </row>
    <row r="35" spans="1:15" x14ac:dyDescent="0.35">
      <c r="A35" s="77" t="s">
        <v>36</v>
      </c>
      <c r="E35" s="20"/>
      <c r="G35" s="7"/>
    </row>
    <row r="36" spans="1:15" x14ac:dyDescent="0.35">
      <c r="A36" s="20" t="s">
        <v>37</v>
      </c>
      <c r="E36" s="20"/>
      <c r="G36" s="7"/>
    </row>
    <row r="37" spans="1:15" ht="14.4" customHeight="1" x14ac:dyDescent="0.35">
      <c r="A37" s="20" t="s">
        <v>38</v>
      </c>
      <c r="E37" s="20"/>
      <c r="G37" s="7"/>
    </row>
    <row r="38" spans="1:15" x14ac:dyDescent="0.35">
      <c r="A38" s="1" t="s">
        <v>39</v>
      </c>
      <c r="C38" s="112" t="s">
        <v>98</v>
      </c>
      <c r="G38" s="20"/>
    </row>
    <row r="39" spans="1:15" ht="29" x14ac:dyDescent="0.35">
      <c r="A39" s="1" t="s">
        <v>40</v>
      </c>
      <c r="C39" s="93" t="s">
        <v>99</v>
      </c>
      <c r="G39" s="20"/>
    </row>
    <row r="40" spans="1:15" ht="43.5" x14ac:dyDescent="0.35">
      <c r="A40" s="60" t="s">
        <v>41</v>
      </c>
      <c r="C40" s="111" t="s">
        <v>94</v>
      </c>
      <c r="G40" s="20"/>
    </row>
    <row r="41" spans="1:15" ht="43.5" x14ac:dyDescent="0.35">
      <c r="A41" s="60" t="s">
        <v>42</v>
      </c>
      <c r="C41" s="110" t="s">
        <v>100</v>
      </c>
      <c r="G41" s="20"/>
    </row>
    <row r="42" spans="1:15" ht="43.5" x14ac:dyDescent="0.35">
      <c r="A42" s="1" t="s">
        <v>43</v>
      </c>
      <c r="C42" s="93" t="s">
        <v>101</v>
      </c>
      <c r="G42" s="59"/>
    </row>
    <row r="43" spans="1:15" ht="15" thickBot="1" x14ac:dyDescent="0.4">
      <c r="C43" s="20"/>
    </row>
    <row r="44" spans="1:15" ht="29.5" thickBot="1" x14ac:dyDescent="0.4">
      <c r="A44" s="34" t="s">
        <v>44</v>
      </c>
      <c r="B44" s="31"/>
      <c r="C44" s="97" t="s">
        <v>102</v>
      </c>
    </row>
    <row r="47" spans="1:15" ht="15.5" x14ac:dyDescent="0.35">
      <c r="A47" s="23" t="s">
        <v>45</v>
      </c>
      <c r="B47" s="25"/>
      <c r="C47" s="25"/>
      <c r="D47" s="25"/>
      <c r="E47" s="25"/>
      <c r="F47" s="25"/>
      <c r="G47" s="25"/>
      <c r="M47" s="121"/>
      <c r="N47" s="121"/>
      <c r="O47" s="121"/>
    </row>
    <row r="48" spans="1:15" x14ac:dyDescent="0.35">
      <c r="A48" s="7"/>
    </row>
    <row r="49" spans="1:13" ht="15.5" x14ac:dyDescent="0.35">
      <c r="A49" s="1" t="s">
        <v>46</v>
      </c>
      <c r="B49" s="4"/>
      <c r="C49" s="109" t="s">
        <v>103</v>
      </c>
    </row>
    <row r="50" spans="1:13" ht="15.5" x14ac:dyDescent="0.35">
      <c r="A50" s="20" t="s">
        <v>47</v>
      </c>
      <c r="B50" s="4"/>
    </row>
    <row r="51" spans="1:13" x14ac:dyDescent="0.35">
      <c r="A51" s="7"/>
    </row>
    <row r="52" spans="1:13" ht="29" x14ac:dyDescent="0.35">
      <c r="A52" s="91" t="s">
        <v>48</v>
      </c>
      <c r="B52" s="48" t="s">
        <v>49</v>
      </c>
      <c r="C52" s="48" t="s">
        <v>50</v>
      </c>
      <c r="E52" s="12" t="s">
        <v>51</v>
      </c>
      <c r="G52" s="48" t="s">
        <v>52</v>
      </c>
    </row>
    <row r="53" spans="1:13" ht="29" x14ac:dyDescent="0.35">
      <c r="A53" s="8" t="s">
        <v>53</v>
      </c>
      <c r="B53" s="113" t="s">
        <v>104</v>
      </c>
      <c r="C53" s="93" t="s">
        <v>105</v>
      </c>
      <c r="D53" s="16"/>
      <c r="E53" s="113" t="s">
        <v>104</v>
      </c>
      <c r="G53" s="93" t="s">
        <v>106</v>
      </c>
      <c r="M53" s="125"/>
    </row>
    <row r="54" spans="1:13" x14ac:dyDescent="0.35">
      <c r="A54" s="8" t="s">
        <v>54</v>
      </c>
      <c r="B54" s="113" t="s">
        <v>104</v>
      </c>
      <c r="C54" s="19"/>
      <c r="D54" s="16"/>
      <c r="E54" s="113" t="s">
        <v>104</v>
      </c>
      <c r="G54" s="19"/>
      <c r="M54" s="125"/>
    </row>
    <row r="55" spans="1:13" x14ac:dyDescent="0.35">
      <c r="A55" s="8" t="s">
        <v>55</v>
      </c>
      <c r="B55" s="113" t="s">
        <v>104</v>
      </c>
      <c r="C55" s="19"/>
      <c r="D55" s="16"/>
      <c r="E55" s="113" t="s">
        <v>104</v>
      </c>
      <c r="G55" s="19"/>
      <c r="M55" s="125"/>
    </row>
    <row r="56" spans="1:13" x14ac:dyDescent="0.35">
      <c r="A56" s="8" t="s">
        <v>56</v>
      </c>
      <c r="B56" s="113" t="s">
        <v>104</v>
      </c>
      <c r="C56" s="19"/>
      <c r="D56" s="16"/>
      <c r="E56" s="113" t="s">
        <v>104</v>
      </c>
      <c r="G56" s="19"/>
      <c r="M56" s="125"/>
    </row>
    <row r="57" spans="1:13" ht="15" thickBot="1" x14ac:dyDescent="0.4">
      <c r="A57" s="7"/>
    </row>
    <row r="58" spans="1:13" ht="44" thickBot="1" x14ac:dyDescent="0.4">
      <c r="A58" s="34" t="s">
        <v>57</v>
      </c>
      <c r="B58" s="31"/>
      <c r="C58" s="31"/>
      <c r="D58" s="31"/>
      <c r="E58" s="31"/>
      <c r="F58" s="31"/>
      <c r="G58" s="97" t="s">
        <v>107</v>
      </c>
    </row>
    <row r="59" spans="1:13" x14ac:dyDescent="0.35">
      <c r="A59" s="20" t="s">
        <v>58</v>
      </c>
    </row>
    <row r="61" spans="1:13" x14ac:dyDescent="0.35">
      <c r="A61" s="60" t="s">
        <v>59</v>
      </c>
      <c r="C61" s="114" t="s">
        <v>108</v>
      </c>
      <c r="G61" s="7"/>
    </row>
    <row r="62" spans="1:13" x14ac:dyDescent="0.35">
      <c r="A62" s="20" t="s">
        <v>60</v>
      </c>
    </row>
    <row r="63" spans="1:13" x14ac:dyDescent="0.35">
      <c r="A63" s="20" t="s">
        <v>61</v>
      </c>
    </row>
    <row r="64" spans="1:13" ht="15" thickBot="1" x14ac:dyDescent="0.4">
      <c r="A64" s="37" t="s">
        <v>62</v>
      </c>
    </row>
    <row r="65" spans="1:15" ht="29.5" thickBot="1" x14ac:dyDescent="0.4">
      <c r="A65" s="34" t="s">
        <v>63</v>
      </c>
      <c r="B65" s="31"/>
      <c r="C65" s="96" t="s">
        <v>109</v>
      </c>
      <c r="D65" s="4"/>
    </row>
    <row r="66" spans="1:15" ht="15.5" x14ac:dyDescent="0.35">
      <c r="B66" s="4"/>
      <c r="C66" s="4"/>
      <c r="D66" s="4"/>
      <c r="E66" s="4"/>
      <c r="F66" s="4"/>
      <c r="G66" s="4"/>
      <c r="M66" s="4"/>
      <c r="N66" s="4"/>
      <c r="O66" s="4"/>
    </row>
    <row r="67" spans="1:15" x14ac:dyDescent="0.35">
      <c r="A67" s="7"/>
    </row>
    <row r="68" spans="1:15" ht="15.5" x14ac:dyDescent="0.35">
      <c r="A68" s="23" t="s">
        <v>64</v>
      </c>
      <c r="B68" s="25"/>
      <c r="C68" s="25"/>
      <c r="D68" s="25"/>
      <c r="E68" s="25"/>
      <c r="F68" s="25"/>
      <c r="G68" s="25"/>
      <c r="M68" s="121"/>
      <c r="N68" s="121"/>
      <c r="O68" s="121"/>
    </row>
    <row r="69" spans="1:15" x14ac:dyDescent="0.35">
      <c r="A69" s="20" t="s">
        <v>65</v>
      </c>
      <c r="B69" s="121"/>
      <c r="C69" s="121"/>
      <c r="D69" s="121"/>
      <c r="E69" s="121"/>
      <c r="F69" s="121"/>
      <c r="G69" s="121"/>
      <c r="M69" s="121"/>
      <c r="N69" s="121"/>
      <c r="O69" s="121"/>
    </row>
    <row r="70" spans="1:15" x14ac:dyDescent="0.35">
      <c r="A70" s="20" t="s">
        <v>66</v>
      </c>
      <c r="B70" s="121"/>
      <c r="C70" s="121"/>
      <c r="D70" s="121"/>
      <c r="E70" s="121"/>
      <c r="F70" s="121"/>
      <c r="G70" s="121"/>
      <c r="M70" s="121"/>
      <c r="N70" s="121"/>
      <c r="O70" s="121"/>
    </row>
    <row r="71" spans="1:15" x14ac:dyDescent="0.35">
      <c r="A71" s="126" t="s">
        <v>67</v>
      </c>
      <c r="B71" s="121"/>
      <c r="C71" s="121"/>
      <c r="D71" s="121"/>
      <c r="E71" s="121"/>
      <c r="F71" s="121"/>
      <c r="G71" s="121"/>
      <c r="M71" s="121"/>
      <c r="N71" s="121"/>
      <c r="O71" s="121"/>
    </row>
    <row r="72" spans="1:15" x14ac:dyDescent="0.35">
      <c r="A72" s="1" t="s">
        <v>68</v>
      </c>
      <c r="C72" s="109" t="s">
        <v>96</v>
      </c>
      <c r="G72" s="7"/>
    </row>
    <row r="73" spans="1:15" x14ac:dyDescent="0.35">
      <c r="A73" s="1" t="s">
        <v>69</v>
      </c>
      <c r="C73" s="114" t="s">
        <v>110</v>
      </c>
    </row>
    <row r="74" spans="1:15" ht="29" x14ac:dyDescent="0.35">
      <c r="A74" s="1" t="s">
        <v>70</v>
      </c>
      <c r="C74" s="95" t="s">
        <v>111</v>
      </c>
    </row>
    <row r="75" spans="1:15" ht="15" thickBot="1" x14ac:dyDescent="0.4">
      <c r="A75" s="1" t="s">
        <v>71</v>
      </c>
      <c r="C75" s="109" t="s">
        <v>112</v>
      </c>
    </row>
    <row r="76" spans="1:15" ht="29.5" thickBot="1" x14ac:dyDescent="0.4">
      <c r="A76" s="34" t="s">
        <v>72</v>
      </c>
      <c r="B76" s="31"/>
      <c r="C76" s="108" t="s">
        <v>113</v>
      </c>
      <c r="G76" s="59"/>
    </row>
    <row r="77" spans="1:15" ht="15" thickBot="1" x14ac:dyDescent="0.4">
      <c r="A77" s="1" t="s">
        <v>73</v>
      </c>
      <c r="C77" s="127" t="s">
        <v>114</v>
      </c>
    </row>
    <row r="78" spans="1:15" ht="29.5" thickBot="1" x14ac:dyDescent="0.4">
      <c r="A78" s="34" t="s">
        <v>74</v>
      </c>
      <c r="B78" s="31"/>
      <c r="C78" s="94" t="s">
        <v>115</v>
      </c>
    </row>
    <row r="80" spans="1:15" x14ac:dyDescent="0.35">
      <c r="A80" s="126" t="s">
        <v>75</v>
      </c>
      <c r="B80" s="6"/>
      <c r="C80" s="6"/>
      <c r="F80" s="6"/>
    </row>
    <row r="81" spans="1:7" ht="15" thickBot="1" x14ac:dyDescent="0.4">
      <c r="A81" s="1" t="s">
        <v>76</v>
      </c>
      <c r="C81" s="115" t="s">
        <v>116</v>
      </c>
    </row>
    <row r="82" spans="1:7" ht="29.5" thickBot="1" x14ac:dyDescent="0.4">
      <c r="A82" s="34" t="s">
        <v>77</v>
      </c>
      <c r="B82" s="31"/>
      <c r="C82" s="108" t="s">
        <v>117</v>
      </c>
    </row>
    <row r="83" spans="1:7" ht="15" thickBot="1" x14ac:dyDescent="0.4">
      <c r="A83" s="1" t="s">
        <v>78</v>
      </c>
      <c r="C83" s="127" t="s">
        <v>114</v>
      </c>
    </row>
    <row r="84" spans="1:7" ht="44" thickBot="1" x14ac:dyDescent="0.4">
      <c r="A84" s="34" t="s">
        <v>79</v>
      </c>
      <c r="B84" s="31"/>
      <c r="C84" s="94" t="s">
        <v>118</v>
      </c>
      <c r="G84" s="7"/>
    </row>
    <row r="85" spans="1:7" x14ac:dyDescent="0.35">
      <c r="A85" s="7"/>
      <c r="B85" s="7"/>
      <c r="C85" s="7"/>
      <c r="G85" s="7"/>
    </row>
    <row r="86" spans="1:7" ht="15" thickBot="1" x14ac:dyDescent="0.4">
      <c r="A86" s="126" t="s">
        <v>80</v>
      </c>
    </row>
    <row r="87" spans="1:7" ht="29.5" thickBot="1" x14ac:dyDescent="0.4">
      <c r="A87" s="34" t="s">
        <v>81</v>
      </c>
      <c r="B87" s="31"/>
      <c r="C87" s="94" t="s">
        <v>119</v>
      </c>
    </row>
    <row r="89" spans="1:7" ht="15.5" x14ac:dyDescent="0.35">
      <c r="A89" s="27"/>
      <c r="B89" s="26"/>
      <c r="C89" s="26"/>
      <c r="D89" s="26"/>
      <c r="E89" s="26"/>
      <c r="F89" s="26"/>
      <c r="G89" s="26"/>
    </row>
  </sheetData>
  <conditionalFormatting sqref="D19:D20">
    <cfRule type="expression" dxfId="10" priority="10">
      <formula>#REF!="Case/contact monitoring"</formula>
    </cfRule>
  </conditionalFormatting>
  <conditionalFormatting sqref="D19">
    <cfRule type="expression" dxfId="9" priority="11">
      <formula>#REF!="Traveler monitoring"</formula>
    </cfRule>
  </conditionalFormatting>
  <conditionalFormatting sqref="A23 A43">
    <cfRule type="expression" dxfId="8" priority="9">
      <formula>#REF!="No"</formula>
    </cfRule>
  </conditionalFormatting>
  <conditionalFormatting sqref="B18">
    <cfRule type="expression" dxfId="7" priority="7">
      <formula>#REF!="Case/contact monitoring"</formula>
    </cfRule>
  </conditionalFormatting>
  <conditionalFormatting sqref="B18">
    <cfRule type="expression" dxfId="6" priority="8">
      <formula>#REF!="Traveler monitoring"</formula>
    </cfRule>
  </conditionalFormatting>
  <conditionalFormatting sqref="A22">
    <cfRule type="expression" dxfId="5" priority="6">
      <formula>#REF!="No"</formula>
    </cfRule>
  </conditionalFormatting>
  <conditionalFormatting sqref="A38:A42 A35">
    <cfRule type="expression" dxfId="4" priority="5">
      <formula>#REF!="No"</formula>
    </cfRule>
  </conditionalFormatting>
  <conditionalFormatting sqref="A32:A34">
    <cfRule type="expression" dxfId="3" priority="4">
      <formula>#REF!="No"</formula>
    </cfRule>
  </conditionalFormatting>
  <conditionalFormatting sqref="A27">
    <cfRule type="expression" dxfId="2" priority="3">
      <formula>#REF!="No"</formula>
    </cfRule>
  </conditionalFormatting>
  <conditionalFormatting sqref="A28">
    <cfRule type="expression" dxfId="1" priority="2">
      <formula>#REF!="No"</formula>
    </cfRule>
  </conditionalFormatting>
  <conditionalFormatting sqref="A49">
    <cfRule type="expression" dxfId="0" priority="1">
      <formula>#REF!="No"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E541F-AE3C-4769-9E4A-DFE1898ED2DC}">
  <dimension ref="A1:A3"/>
  <sheetViews>
    <sheetView workbookViewId="0">
      <selection activeCell="B3" sqref="B3"/>
    </sheetView>
  </sheetViews>
  <sheetFormatPr defaultRowHeight="14.5" x14ac:dyDescent="0.35"/>
  <cols>
    <col min="1" max="1" width="68.1796875" style="139" customWidth="1"/>
  </cols>
  <sheetData>
    <row r="1" spans="1:1" ht="29" x14ac:dyDescent="0.35">
      <c r="A1" s="139" t="s">
        <v>143</v>
      </c>
    </row>
    <row r="2" spans="1:1" x14ac:dyDescent="0.35">
      <c r="A2" s="139" t="s">
        <v>144</v>
      </c>
    </row>
    <row r="3" spans="1:1" ht="130.5" x14ac:dyDescent="0.35">
      <c r="A3" s="139" t="s">
        <v>145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56CE158C8F314EA74224A8C3009C8B" ma:contentTypeVersion="13" ma:contentTypeDescription="Create a new document." ma:contentTypeScope="" ma:versionID="ef698a30e95d14a1d548802078c2481d">
  <xsd:schema xmlns:xsd="http://www.w3.org/2001/XMLSchema" xmlns:xs="http://www.w3.org/2001/XMLSchema" xmlns:p="http://schemas.microsoft.com/office/2006/metadata/properties" xmlns:ns2="23e9cf30-ef1f-414a-92de-e987813e3346" xmlns:ns3="f188c146-715c-4d6d-ba0d-f71ec86e1ad8" xmlns:ns4="http://schemas.microsoft.com/sharepoint/v4" targetNamespace="http://schemas.microsoft.com/office/2006/metadata/properties" ma:root="true" ma:fieldsID="20e2535e4718f09afb2c2ad3935bde2f" ns2:_="" ns3:_="" ns4:_="">
    <xsd:import namespace="23e9cf30-ef1f-414a-92de-e987813e3346"/>
    <xsd:import namespace="f188c146-715c-4d6d-ba0d-f71ec86e1ad8"/>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Article" minOccurs="0"/>
                <xsd:element ref="ns3:MediaServiceLocation" minOccurs="0"/>
                <xsd:element ref="ns3: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e9cf30-ef1f-414a-92de-e987813e334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88c146-715c-4d6d-ba0d-f71ec86e1ad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Article" ma:index="17" nillable="true" ma:displayName="Media Article" ma:default="0" ma:description="Articles from Mainstream Media" ma:format="Dropdown" ma:internalName="MediaArticle">
      <xsd:simpleType>
        <xsd:restriction base="dms:Boolea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Article xmlns="f188c146-715c-4d6d-ba0d-f71ec86e1ad8">false</MediaArticle>
    <IconOverlay xmlns="http://schemas.microsoft.com/sharepoint/v4" xsi:nil="true"/>
    <SharedWithUsers xmlns="23e9cf30-ef1f-414a-92de-e987813e3346">
      <UserInfo>
        <DisplayName>Ellen F Sweeney</DisplayName>
        <AccountId>301</AccountId>
        <AccountType/>
      </UserInfo>
      <UserInfo>
        <DisplayName>Nicole A Llewellyn</DisplayName>
        <AccountId>72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10814-7CD4-43A7-B18D-63DFB057A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e9cf30-ef1f-414a-92de-e987813e3346"/>
    <ds:schemaRef ds:uri="f188c146-715c-4d6d-ba0d-f71ec86e1ad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44106A-F6BC-477E-B299-569AD26F8520}">
  <ds:schemaRefs>
    <ds:schemaRef ds:uri="http://schemas.microsoft.com/sharepoint/v4"/>
    <ds:schemaRef ds:uri="http://schemas.microsoft.com/office/2006/metadata/properties"/>
    <ds:schemaRef ds:uri="http://purl.org/dc/elements/1.1/"/>
    <ds:schemaRef ds:uri="f188c146-715c-4d6d-ba0d-f71ec86e1ad8"/>
    <ds:schemaRef ds:uri="http://purl.org/dc/terms/"/>
    <ds:schemaRef ds:uri="http://purl.org/dc/dcmitype/"/>
    <ds:schemaRef ds:uri="23e9cf30-ef1f-414a-92de-e987813e3346"/>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3538D7D-A848-411F-8192-37F3740EDC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Resource savings summary</vt:lpstr>
      <vt:lpstr>Model</vt:lpstr>
      <vt:lpstr>Data inputs</vt:lpstr>
      <vt:lpstr>Model with formulas</vt:lpstr>
      <vt:lpstr>About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Sweeney, Ellen F.</dc:creator>
  <cp:keywords/>
  <dc:description/>
  <cp:lastModifiedBy>Dr. Carla P Bezold</cp:lastModifiedBy>
  <cp:revision/>
  <dcterms:created xsi:type="dcterms:W3CDTF">2021-03-03T20:18:35Z</dcterms:created>
  <dcterms:modified xsi:type="dcterms:W3CDTF">2021-12-15T20:45:06Z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0x0101009856CE158C8F314EA74224A8C3009C8B</vt:lpwstr>
  </property>
</Properties>
</file>